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75" windowHeight="5790" activeTab="0"/>
  </bookViews>
  <sheets>
    <sheet name="งบทดลอง1" sheetId="1" r:id="rId1"/>
    <sheet name="งบทดลอง2" sheetId="2" r:id="rId2"/>
    <sheet name="รับ-จ่าย(จริง)" sheetId="3" r:id="rId3"/>
    <sheet name="กระดาษทำการ" sheetId="4" r:id="rId4"/>
    <sheet name="แสดงฐานะการเงิน" sheetId="5" r:id="rId5"/>
    <sheet name="งบสะสม" sheetId="6" r:id="rId6"/>
    <sheet name="ทรัพย์สิน" sheetId="7" r:id="rId7"/>
    <sheet name="ทะเบียนทส" sheetId="8" r:id="rId8"/>
    <sheet name="จ่ายจากเงินรายรับตามแผนงาน" sheetId="9" r:id="rId9"/>
    <sheet name="จ่ายจากเงินสะสม" sheetId="10" r:id="rId10"/>
    <sheet name="จ่ายจากเงินรายรับตามแผนงานรวม" sheetId="11" r:id="rId11"/>
    <sheet name="งบจ่ายจากรายรับ" sheetId="12" r:id="rId12"/>
    <sheet name="งบจ่ายจากเงินอุดหนุน" sheetId="13" r:id="rId13"/>
    <sheet name="งบจ่ายจากรายรับและเงินอุดหนุน" sheetId="14" r:id="rId14"/>
    <sheet name="งบจ่ายจากรายรับและเงินอุดหน (2)" sheetId="15" r:id="rId15"/>
    <sheet name="ใบเสนอ" sheetId="16" r:id="rId16"/>
  </sheets>
  <externalReferences>
    <externalReference r:id="rId19"/>
    <externalReference r:id="rId20"/>
  </externalReferences>
  <definedNames>
    <definedName name="_xlfn.BAHTTEXT" hidden="1">#NAME?</definedName>
    <definedName name="_xlnm.Print_Area" localSheetId="7">'ทะเบียนทส'!$A:$IV</definedName>
    <definedName name="_xlnm.Print_Titles" localSheetId="3">'กระดาษทำการ'!$3:$5</definedName>
  </definedNames>
  <calcPr fullCalcOnLoad="1"/>
</workbook>
</file>

<file path=xl/sharedStrings.xml><?xml version="1.0" encoding="utf-8"?>
<sst xmlns="http://schemas.openxmlformats.org/spreadsheetml/2006/main" count="2963" uniqueCount="1326">
  <si>
    <t>เป็นเบาะนวม จำนวน 20 ตัว</t>
  </si>
  <si>
    <t>ตู้กระจกเลื่อน ขนาด 40 X 85 X 115 เซนติเมตร</t>
  </si>
  <si>
    <t>หน้าเลื่อนกระจก 2 บาน มีชั้นวางปรับระดับได้</t>
  </si>
  <si>
    <t>พร้อมกุญแจล็อค จำนวน 3 ใบ</t>
  </si>
  <si>
    <t>วิทยุเทป ซีดี ระบบ FM/AM พร้อมเทปตลับ</t>
  </si>
  <si>
    <t>และซีดี ระบบสเตอริโอ</t>
  </si>
  <si>
    <t>เครื่องขยายเสียง ขนาด 400 วัตต์ X 400 วัตต์</t>
  </si>
  <si>
    <t>Modify อุปกรณ์ยึดลำโพง (ขายึดลำโพง)</t>
  </si>
  <si>
    <t>ตู้ลำโพงขนาด 10 นิ้ว 300 วัตต์ แบบสองทาง</t>
  </si>
  <si>
    <t>ยี่ห้อ พร้อมค่าแรงและอุปกรณ์ติดตั้ง</t>
  </si>
  <si>
    <t xml:space="preserve"> แบบ ND 125D สีน้ำเงิน หมายเลขเครื่อง</t>
  </si>
  <si>
    <t>ND125E-0235703 เลขตัวถัง ND125-0235703</t>
  </si>
  <si>
    <t>อันดับ 01/N05737</t>
  </si>
  <si>
    <t xml:space="preserve"> Honda Dream รุ่น ND 125 D ขนาด 125 CC</t>
  </si>
  <si>
    <t>รถจักรยานยนต์  จำนวน 1 คัน ยี่ห้อ</t>
  </si>
  <si>
    <t>เครื่องตัดหญ้าแบบสะพาย ชนิดข้ออ่อน</t>
  </si>
  <si>
    <t xml:space="preserve">ยี่ห้อฮอนด้า 4 จังหวะ 1.5 แรงม้า </t>
  </si>
  <si>
    <t>มือเร่งไกปืน ไม่มีจานฟรี</t>
  </si>
  <si>
    <t xml:space="preserve">แบบ MSN 31BT1 </t>
  </si>
  <si>
    <t>หมายเลขเครื่อง 2322599 อันดับ 55/N00290</t>
  </si>
  <si>
    <t>เครื่องสูบน้ำ (ไดโว่) ขนาด 1.50 นิ้ว</t>
  </si>
  <si>
    <t>ยี่ห้อลัคกี้โปร</t>
  </si>
  <si>
    <t>เครื่องดับเพลิงชนิดผงเคมีแห้ง</t>
  </si>
  <si>
    <t>ขนาด 15 ปอนด์ จำนวน 10 เครื่อง</t>
  </si>
  <si>
    <t>เก้าอี้ทำงานเจ้าหน้าที่คอมพิวเตอร์</t>
  </si>
  <si>
    <t>เป็นผ้าฝ้ายมีแขน แบบมีล้อเลื่อน มีพนักพิง</t>
  </si>
  <si>
    <t>ยี่ห้อ EPSON STYLUS C 45 สีดำ-ขาว</t>
  </si>
  <si>
    <t>เครื่องปริ้นเตอร์ Desk Ject</t>
  </si>
  <si>
    <t>โต๊ะวางคอมพิวเตอร์สีน้ำตาล ขนาด 120</t>
  </si>
  <si>
    <t>เครื่องคอมพิวเตอร์ PENTIUM 4 2.66 GHz</t>
  </si>
  <si>
    <t xml:space="preserve"> - MAINBOARD SUPPORT PENTIUM 4</t>
  </si>
  <si>
    <t xml:space="preserve"> - DRIVE 1.44 MB</t>
  </si>
  <si>
    <t xml:space="preserve"> - CD-RW , ลำโพง</t>
  </si>
  <si>
    <t xml:space="preserve"> - MODEM 56 KB, MOUSE, KEYBOARD</t>
  </si>
  <si>
    <t xml:space="preserve"> - จอ 17" LCD</t>
  </si>
  <si>
    <t xml:space="preserve"> - CASE ATX</t>
  </si>
  <si>
    <t xml:space="preserve"> - UPS เครื่องสำรองไฟ</t>
  </si>
  <si>
    <t>เก้าอี้รับแขก จำนวน 2 ตัว</t>
  </si>
  <si>
    <t>ขนาดไม่น้อยกว่า 55x55x115 ซม</t>
  </si>
  <si>
    <t>ขาพลาสติกหรือไฟเบอร์ 5 แฉก</t>
  </si>
  <si>
    <t>มีที่วางแขนทั้งสองข้าง</t>
  </si>
  <si>
    <t>สามารถปรับเอนได้</t>
  </si>
  <si>
    <t xml:space="preserve"> - เก้าอี้พนักพิงสูง จำนวน 2 ตัว</t>
  </si>
  <si>
    <t>บุด้วยหนังเทียมหรือผ้าฝ้าย</t>
  </si>
  <si>
    <t xml:space="preserve"> - เก้าอี้พนักพิงกลาง จำนวน 4 ตัว</t>
  </si>
  <si>
    <t>ขนาดไม่น้อยกว่า 50x55x90 ซม</t>
  </si>
  <si>
    <t xml:space="preserve"> - เก้าอี้พนักพิงต่ำ จำนวน 18 ตัว</t>
  </si>
  <si>
    <t>ขนาดไม่น้อยกว่า 45x45x80 ซม</t>
  </si>
  <si>
    <t xml:space="preserve"> - เก้าอี้รับแขก จำนวน 2 ตัว</t>
  </si>
  <si>
    <t>โครงคร่าวไม้จ้อย</t>
  </si>
  <si>
    <t>ปิดทับด้วยไม้อัดทั้งสองด้าน</t>
  </si>
  <si>
    <t>มีชั้นเก็บของไม่น้อยกว่า 6 ชั้น</t>
  </si>
  <si>
    <t>ชั้นล่างกว้างไม่น้อยกว่า 60 ซม</t>
  </si>
  <si>
    <t>ชั้นบนกว้างไม่น้อยกว่า 40 ซม</t>
  </si>
  <si>
    <t>มีบานประตู้ไม่น้อยกว่า 4 บาน พร้อมมือจับ</t>
  </si>
  <si>
    <t xml:space="preserve"> - ตู้เตี้ยเก็บเอกสาร และตู้ตั้งโต๊ะหมู่บูชา</t>
  </si>
  <si>
    <t>ขนาด 0.60x3x0.75 ม. ประกอบด้วย</t>
  </si>
  <si>
    <t xml:space="preserve"> - ตู้โชว์ จำนวน 1 ตู้ </t>
  </si>
  <si>
    <t>ขนาด 0.60 x 1.2 x2.3 ม. ประกอบด้วย</t>
  </si>
  <si>
    <t>ปิดทับด้วยแผ่นโฟเมก้า</t>
  </si>
  <si>
    <t>มีชั้นเก็บของไม่น้อยกว่า 2 ชั้น</t>
  </si>
  <si>
    <t>กว้างไม่น้อยกว่า 60 ซม</t>
  </si>
  <si>
    <t>สูงไม่น้อยกว่า 70 ซม.</t>
  </si>
  <si>
    <t>เหล็กดัดขนาดกว้าง 1.30 ม. ยาว 2.5 ม. จำนวน 10 ชุด</t>
  </si>
  <si>
    <t>เหล็กดัดขนาดกว้าง 1.30 ม. ยาว 2.5 ม. จำนวน 2 ชุด</t>
  </si>
  <si>
    <t>เหล็กดัดขนาดกว้าง 0.70 ม. ยาว 0.70 ม. จำนวน 4 ชุด</t>
  </si>
  <si>
    <t>ขนาดกว้าง 3.80 ม. สูง 2.30 ม. จำนวน 1 ชุด</t>
  </si>
  <si>
    <t>ประตู้ม้วนเหล็กแบบมือถือ</t>
  </si>
  <si>
    <t>ค่าติดตั้งระบบประปาและอุปกรณ์</t>
  </si>
  <si>
    <t xml:space="preserve"> - ค่าถังน้ำ แบบไฟเบอร์กลาส (พลาสติกเสริมแรง)</t>
  </si>
  <si>
    <t xml:space="preserve">   ขนาด 2,000 ล. จำนวน 2 ถัง</t>
  </si>
  <si>
    <t xml:space="preserve"> - ค่าเครื่องปั๊มน้ำ แบบอัตโนมัติ ขนาด 500 วัตต์</t>
  </si>
  <si>
    <t xml:space="preserve">   จำนวน1 เครื่อง</t>
  </si>
  <si>
    <t xml:space="preserve"> - งานระบบประปา มีมิเตอร์น้ำ </t>
  </si>
  <si>
    <t xml:space="preserve">   วาล์วเปิด-ปิดน้ำ 4 ตัว ลูกลอย 1 ตัว และท่อพีวีซี</t>
  </si>
  <si>
    <t xml:space="preserve">    ขนาด 3/4 - 1 นิ้ว และอุปกรณ์ข้อต่อ 1 ชุด</t>
  </si>
  <si>
    <t xml:space="preserve"> - งานระบบประปาจากวัดป่าแพ่งถึงอบต.แม่คือ</t>
  </si>
  <si>
    <t xml:space="preserve">ม่านปรับแสง PVC </t>
  </si>
  <si>
    <t>ขนาด 2.5 x 1.2 ม. จำนวน 25 ชุด</t>
  </si>
  <si>
    <t>ขนาด 1.60 x 1.2  ม. จำนวน 2 ชุด</t>
  </si>
  <si>
    <t>ม่านผ้า ขนาด 2.10 x 2  ม. จำนวน 2 ชุด</t>
  </si>
  <si>
    <t>บอร์ดทำเนียบ นายก+ประธานสภา+ปลัด อบต.</t>
  </si>
  <si>
    <t xml:space="preserve"> - ไม้โครงทำเป็นกรองแผง ขนาด 1.2x2.4x0.1 ม.</t>
  </si>
  <si>
    <t xml:space="preserve"> - ปิดทับด้วยไม้อัดยาง</t>
  </si>
  <si>
    <t xml:space="preserve"> - ปิดทับด้วยผ้ากำมะหยี่</t>
  </si>
  <si>
    <t xml:space="preserve"> - ด้านข้าง ซ้าย-ขวา ปิดทับด้วยคิ้ว 5 ลอน</t>
  </si>
  <si>
    <t xml:space="preserve"> - ด้านบน - ล่าง ปิดทับด้วยบัวตุ้มขนาด 7 ซม.</t>
  </si>
  <si>
    <t xml:space="preserve"> - ด้านบนติดลายฉลุ</t>
  </si>
  <si>
    <t xml:space="preserve"> - ขอบมุมด้านในติดคิ้วบัวเข้ามุมทั้งสี่ด้าน</t>
  </si>
  <si>
    <t xml:space="preserve"> - ทำป้ายไม้พร้อมเขียนชื่อและรายละเอียด</t>
  </si>
  <si>
    <t>บอร์ดประชาสัมพันธ์ จำนวน 1 บอร์ด</t>
  </si>
  <si>
    <t xml:space="preserve"> - ไม้โครงทำเป็นกรองแผง ขนาด 1.2x4x0.1 ม.</t>
  </si>
  <si>
    <t xml:space="preserve"> - ปิดทับด้วยไม้อัดยางและปิดทับด้วยไม้ชานอ้อย</t>
  </si>
  <si>
    <t xml:space="preserve"> - บุด้วยผ้ากำมะหยี่อีกชั้นหนึ่ง</t>
  </si>
  <si>
    <t xml:space="preserve"> - ด้านบน ล่าง ซ้าย ขวา ปิดทับด้วยขอบคิ้ว</t>
  </si>
  <si>
    <t xml:space="preserve"> - มีตัวเข้ามุมทั้ง 4 ด้าน</t>
  </si>
  <si>
    <t>1. ตกแต่งห้องประชุมสภาฯ</t>
  </si>
  <si>
    <t xml:space="preserve"> 1) เวที 2 ระดับ ขนาด 2.4x8 ม.</t>
  </si>
  <si>
    <t xml:space="preserve"> - ด้านป้ายชื่อบอร์ด</t>
  </si>
  <si>
    <t xml:space="preserve">     - ทำด้วยไม้บล็อคบอร์ด ทำเป็นกล่องสี่เหลี่ยม </t>
  </si>
  <si>
    <t>คล้ายกล่องกระดาษ</t>
  </si>
  <si>
    <t xml:space="preserve">    - ทำระยะห่างของช่องขนาด 50 x 50 ซม</t>
  </si>
  <si>
    <t xml:space="preserve">    - ทำเป็น 2 ระดับ 15 -30 ซม.</t>
  </si>
  <si>
    <t xml:space="preserve">    - ปิดทับด้วยไม้อัดยาง ขนาดความหนา</t>
  </si>
  <si>
    <t>ไม่น้อยกว่า 10 มม.</t>
  </si>
  <si>
    <t xml:space="preserve">    - ขอบด้านหน้า ปิดทับด้วยขอบคิ้ว พร้อมตกแต่ง</t>
  </si>
  <si>
    <t xml:space="preserve">    - ปูพรม</t>
  </si>
  <si>
    <t>ให้สวยงาน</t>
  </si>
  <si>
    <t xml:space="preserve"> 2) ปิดไม้อัดด้านหน้า 23.2 ตร.ม. </t>
  </si>
  <si>
    <t xml:space="preserve">     - โครงสร้าง ไม้จ้อยหรือไม้บล็อกบอร์ด</t>
  </si>
  <si>
    <t xml:space="preserve">     - ทำเป็นแผง เว้นระยะ 40 ซม.</t>
  </si>
  <si>
    <t xml:space="preserve">     - ปิดทับด้วยไม้อัดยาง ขนาดความหนา</t>
  </si>
  <si>
    <t>ไม่น้อยกว่า 4 ซม.</t>
  </si>
  <si>
    <t xml:space="preserve"> 3) บอร์ดด้านหน้า ขนาด 1.20 x 3.80 ม.</t>
  </si>
  <si>
    <t xml:space="preserve">  3.1) บอร์ด</t>
  </si>
  <si>
    <t xml:space="preserve">        - โครงสร้างไม้จ้อยหรือบล็อกบอร์ด</t>
  </si>
  <si>
    <t xml:space="preserve">        - ปิดทับด้วยไม้อัดยาง 8.8 ตร.ม.</t>
  </si>
  <si>
    <t xml:space="preserve">        - ปิดทับด้วยไม้ชานอ้อย 8.8 ตร.ม.</t>
  </si>
  <si>
    <t xml:space="preserve">        - ปิดทับด้วยผ้ากำมะหยี่ 8.8 ตร.ม. อีกชั้น</t>
  </si>
  <si>
    <t xml:space="preserve">        - ขอบด้าน บน-ล่าง มีขอบคิ้ว </t>
  </si>
  <si>
    <t xml:space="preserve">        (ขนาดความกว้างไม่น้อยกว่า 7 ซม.)</t>
  </si>
  <si>
    <t xml:space="preserve">       - ทำช่องเก็บจอโปรเจคเตอร์</t>
  </si>
  <si>
    <t xml:space="preserve">       - ขอบด้านข้าง ซ้าย - ขวา มีขอบคิ้ว</t>
  </si>
  <si>
    <t xml:space="preserve">        (ขนาดตามความกว้างไม่น้อยกว่า 4 ซม.)</t>
  </si>
  <si>
    <t xml:space="preserve">      - พร้อมตกแต่งให้ดูสวยงาม</t>
  </si>
  <si>
    <t xml:space="preserve">  3.2) ไวท์บอร์ด</t>
  </si>
  <si>
    <t xml:space="preserve"> - ทำเป็นแผง 2 ชั้น เว้นระยะไม้โครง 40x40 ซม/1 ช่อง</t>
  </si>
  <si>
    <t xml:space="preserve"> - ปิดทับด้วยโฟเมก้าสีขาว</t>
  </si>
  <si>
    <t xml:space="preserve"> 3.3) พระบรมฉายาลักษณ์</t>
  </si>
  <si>
    <t xml:space="preserve">      - รูปทั้งสองพระองค์ หุ้มด้วยกระจกหนา 1 หุน</t>
  </si>
  <si>
    <t xml:space="preserve">      - ปิดทับด้วยขอบคิ้ว โดยรอบ</t>
  </si>
  <si>
    <t>4) กรุผนัง 32 เมตร ประกอบด้วย</t>
  </si>
  <si>
    <t xml:space="preserve">    - โครงสร้าง ไม้จ้อยหรือบล็อกบอร์ด</t>
  </si>
  <si>
    <t xml:space="preserve">    - ปิดทับด้วยไม้อัดยาง ขนาดความหนาไม่น้อยกว่า </t>
  </si>
  <si>
    <t>4 มม. ให้มีความสูงไม่น้อยกว่า 80 ซม.</t>
  </si>
  <si>
    <t xml:space="preserve"> - ปิดทับด้วยไม้อัดสัก ทำเป็นร่องห่างกัน 4 มม. โดยรอบ</t>
  </si>
  <si>
    <t xml:space="preserve">    - ปิดทับด้วยคิ้วขอบด้านบน (ขนาดของคิ้วบัวมีความ</t>
  </si>
  <si>
    <t>กว้างไม่น้อยกว่า 4 ซม.)</t>
  </si>
  <si>
    <t xml:space="preserve">    - ทำบัวกันเปื้อนโดยรอบ</t>
  </si>
  <si>
    <t xml:space="preserve"> 5) บัวเพดาน 34 เมตร ประกอบด้วย</t>
  </si>
  <si>
    <t xml:space="preserve"> - ใส่ไม้โครงทำเป็นกล่องขนาด 30 x 40 ซม.</t>
  </si>
  <si>
    <t xml:space="preserve"> - ปิดทับด้วยไม้อัดยาง 4 มม.</t>
  </si>
  <si>
    <t xml:space="preserve"> - ปิดทับด้วยไม้อัดสัก 4 มม. ทำเป็นแผ่น ขนาด 10 ซม.</t>
  </si>
  <si>
    <t>เว้นระยะห่าง 4 มม. โดยรอบ</t>
  </si>
  <si>
    <t xml:space="preserve"> 6) กรุเสา 7 ต้น ประกอบด้วย</t>
  </si>
  <si>
    <t xml:space="preserve">   - ใช้ไม้โครงทำเป็นกล่อง กรอบเสาเดิม+เสาหลอก</t>
  </si>
  <si>
    <t xml:space="preserve">   - ปิดทับด้วยไม้อัดสัก</t>
  </si>
  <si>
    <t xml:space="preserve">   - ใช้คิวปิดทับทำเป็นลูกฟักตรงเสา</t>
  </si>
  <si>
    <t xml:space="preserve"> 7) โต๊ะประชุมสำหรับประธานสภาฯ จำนวน 1 ตัว</t>
  </si>
  <si>
    <t xml:space="preserve">    - ไม้โครงทำเป็นแผงขนาด 0.6x1.2x0.75 ม.</t>
  </si>
  <si>
    <t xml:space="preserve">    - ปิดไม้อัดทั้ง 2 ด้าน (ด้านบนปิดทับด้วยโฟเมก้า)</t>
  </si>
  <si>
    <t xml:space="preserve">    - ด้านหน้าขอบโต๊ะปิดทับด้วยคิ้วบัว</t>
  </si>
  <si>
    <t xml:space="preserve"> 8) โต๊ะประชุมสำหรับผู้บริหารฯ </t>
  </si>
  <si>
    <t>ขนาด 0.60 x 2.4 x 0.75 ม. ประกอบด้วย</t>
  </si>
  <si>
    <t xml:space="preserve">   - ไม้โครงทำเป็นแผงขนาด 0.6x2.4x0.75 ม.</t>
  </si>
  <si>
    <t xml:space="preserve">   - ปิดทับด้วยไม้อัดทั้ง 2 ด้าน</t>
  </si>
  <si>
    <t>(ด้านบนปิดทับด้วยแผ่นโฟเมก้า)</t>
  </si>
  <si>
    <t xml:space="preserve">   - ด้านหน้าโต๊ะทำเป็นร่อง</t>
  </si>
  <si>
    <t xml:space="preserve">   - ทาสีธรรมชาติ</t>
  </si>
  <si>
    <t xml:space="preserve"> 9) โต๊ะประชุมสำหรับสมาชิก ขนาด 0.6x2x0.75 ม.</t>
  </si>
  <si>
    <t xml:space="preserve">   - ปิดทับด้วยไม้อัดสัก ทั้งสองด้าน</t>
  </si>
  <si>
    <t xml:space="preserve">   - มีขอบคิ้วสามเหลี่ยมโดยรอบ</t>
  </si>
  <si>
    <t xml:space="preserve">  - ทาสีธรรมชาติ</t>
  </si>
  <si>
    <t>2. ตกแต่งภายในห้องนายกและห้องปลัด</t>
  </si>
  <si>
    <t xml:space="preserve"> ห้องปลัด</t>
  </si>
  <si>
    <t>1) บัวเพดาน 16.80 เมตร ประกอบด้วย</t>
  </si>
  <si>
    <t xml:space="preserve"> - ไม้โครงทำเป็นกล่องขนาด 30x40 ม.</t>
  </si>
  <si>
    <t>2) กรุผนัง 14.80 เมตร ประกอบด้วย</t>
  </si>
  <si>
    <t xml:space="preserve"> - โครงสร้างไม้จ้อยหรือบล็อกบอร์ด</t>
  </si>
  <si>
    <t xml:space="preserve"> - ปิดทับด้วยไม้อัดยาง ขนาดความหนาไม้น้อยกว่า</t>
  </si>
  <si>
    <t xml:space="preserve"> 4 มม. ให้มีความสูงไม่น้อยกว่า 80 ซม.</t>
  </si>
  <si>
    <t>รายละเอียดครุภัณฑ์ปีงบประมาณ พ.ศ. 2551</t>
  </si>
  <si>
    <t>416-51-016</t>
  </si>
  <si>
    <t>เครื่องคอมพิวเตอร์ชนิดพกพา สีดำ-เทา</t>
  </si>
  <si>
    <t xml:space="preserve"> - ยี่ห้อ Aser Aspire รุ่น 4920-3A 1G 16Mn</t>
  </si>
  <si>
    <t xml:space="preserve"> - CPU Core2 (1.66GB, 2MBL2 Cache.667MFSB)</t>
  </si>
  <si>
    <t xml:space="preserve"> - Chipset Intel GM965 Express, Intel Graphic</t>
  </si>
  <si>
    <t xml:space="preserve">    Media Accelerator (GMA) X3110 up to 251 Mb.,</t>
  </si>
  <si>
    <t xml:space="preserve">    Intergrated Intel Pro/Wireless 4965 AGN.</t>
  </si>
  <si>
    <t xml:space="preserve">    Intergrated Bluetooth, 5-in-1 Card Reader,</t>
  </si>
  <si>
    <t xml:space="preserve">    56 k. Fax/Modem, LAN 10/1000 Mbps.</t>
  </si>
  <si>
    <t xml:space="preserve"> - RAM DDR 2 667 Mhz. 1Gb.</t>
  </si>
  <si>
    <t xml:space="preserve"> - DVD Super Multi double layer</t>
  </si>
  <si>
    <t xml:space="preserve"> - Monitor 14.1" WXGA Acer Crystal Brite</t>
  </si>
  <si>
    <t xml:space="preserve">    TFT LCD (1280 x 800 Pixels) /S-Vedio Out</t>
  </si>
  <si>
    <t>416-51-017</t>
  </si>
  <si>
    <t>เครื่องคอมพิวเตอร์ พร้อมอุปกรณ์</t>
  </si>
  <si>
    <t xml:space="preserve"> - Intel Core 2 Duo E4500 2.2 Ghz.</t>
  </si>
  <si>
    <t xml:space="preserve"> - Mainboard ASUS P5B-SE, RAM DDR2 (800)</t>
  </si>
  <si>
    <t xml:space="preserve">    2Gb. KINGSTON</t>
  </si>
  <si>
    <t xml:space="preserve"> - HDD 160 GB. SATA, VGA ASUS EN7300 </t>
  </si>
  <si>
    <t xml:space="preserve">    GS256 Mb.</t>
  </si>
  <si>
    <t>รายรับจากเงินอุดหนุนเฉพาะกิจ</t>
  </si>
  <si>
    <t xml:space="preserve"> - ASUS DVD-RW, Tower Case CHI-LA MAX 450 W</t>
  </si>
  <si>
    <t xml:space="preserve"> - Monitor SAMSUNG 19" WIDESCREEN</t>
  </si>
  <si>
    <t xml:space="preserve"> - 1 Set Keyboard + Mouse Microsoft, Subwoofer</t>
  </si>
  <si>
    <t xml:space="preserve">    1000 R.M.P.O. UPS ZIRCON POWER PLUS</t>
  </si>
  <si>
    <t xml:space="preserve">    800 VA</t>
  </si>
  <si>
    <t xml:space="preserve"> - เครื่องพิมพ์ Laser Printer HP 1006</t>
  </si>
  <si>
    <t>416-51-019</t>
  </si>
  <si>
    <t>416-51-018</t>
  </si>
  <si>
    <t>416-51-020</t>
  </si>
  <si>
    <t>เครื่องคอมพิวเตอร์พร้อมอุปกรณ์</t>
  </si>
  <si>
    <t xml:space="preserve"> - CPU Pentium Dual Core 2.0 GhXE 2180</t>
  </si>
  <si>
    <t xml:space="preserve"> - RMM Kingston 1024 KB DDR 2 BUS 667</t>
  </si>
  <si>
    <t xml:space="preserve"> - Hard Disk Segate ความจุ 160 GB Modem 65 K</t>
  </si>
  <si>
    <t xml:space="preserve"> - DVD-RW Lite-on 20x Tower CASE 450 W</t>
  </si>
  <si>
    <t xml:space="preserve"> - Monitor LCD 17" LG Keyboard 108 Key</t>
  </si>
  <si>
    <t xml:space="preserve"> - Mouse Potical Speaker 120 WATT</t>
  </si>
  <si>
    <t xml:space="preserve"> - เครื่องสำรองไฟฟ้า 800 VA</t>
  </si>
  <si>
    <t>416-51-021</t>
  </si>
  <si>
    <t xml:space="preserve"> - Intel Core Duo E4600 2.4 Ghz.</t>
  </si>
  <si>
    <t xml:space="preserve"> - Main Board ASUS รุ่น P5K PL, RAM DDR</t>
  </si>
  <si>
    <t xml:space="preserve">    2 (667) 2 Gb. Kingston</t>
  </si>
  <si>
    <t xml:space="preserve"> - Harddisk 160 GB. SATA, ASUS DVD-RW,</t>
  </si>
  <si>
    <t xml:space="preserve">   VGA Cad ASUS EN 8400 GS. 512 Mb, Tower</t>
  </si>
  <si>
    <t xml:space="preserve">   Case 450 W. Keyboard + Mouse</t>
  </si>
  <si>
    <t xml:space="preserve"> - Speaker D-Get, Monitor SAMSUNG LCD 19"</t>
  </si>
  <si>
    <t xml:space="preserve"> - เครื่องสำรองไฟฟ้า รุ่น Power Safe 700 VA</t>
  </si>
  <si>
    <t xml:space="preserve"> - เครื่องปริ้นท์ Printer Cannon รุ่น IP 1880</t>
  </si>
  <si>
    <t>416-51-022</t>
  </si>
  <si>
    <t>จอคอมพิวเตอร์</t>
  </si>
  <si>
    <t xml:space="preserve"> - LCD SAMSUNG 17" S1-743 BX</t>
  </si>
  <si>
    <t>400-51-033</t>
  </si>
  <si>
    <t xml:space="preserve">โต๊ะระดับ 3-6 พร้อมกระจก สีเทา </t>
  </si>
  <si>
    <t>400-51-034</t>
  </si>
  <si>
    <t>โต๊ะระดับ 3-6 พร้อมกระจก สีเทา</t>
  </si>
  <si>
    <t>400-51-035</t>
  </si>
  <si>
    <t>400-51-036</t>
  </si>
  <si>
    <t>400-51-037</t>
  </si>
  <si>
    <t>โต๊ะวางคอมพิวเตอร์ สีน้ำตาล ขนาด 1.20 เมตร</t>
  </si>
  <si>
    <t>รับบริจาค</t>
  </si>
  <si>
    <t>400-51-038</t>
  </si>
  <si>
    <t>400-51-039</t>
  </si>
  <si>
    <t>483-51-005</t>
  </si>
  <si>
    <t>เครื่องปริ้นท์เตอร์ Laser Color Fuji Xerox</t>
  </si>
  <si>
    <t>รุ่นC1110B สีขาว</t>
  </si>
  <si>
    <t>406-51-038</t>
  </si>
  <si>
    <t>ตู้เก็บเอกสารบานเลื่อน (กระจก)Elegant สีเทา</t>
  </si>
  <si>
    <t>406-51-039</t>
  </si>
  <si>
    <t>ตู้เก็บเอกสาร 2 บานเปิด มีมอก. สีเทา</t>
  </si>
  <si>
    <t>406-51-040</t>
  </si>
  <si>
    <t>406-51-041</t>
  </si>
  <si>
    <t>406-51-042</t>
  </si>
  <si>
    <t>406-51-043</t>
  </si>
  <si>
    <t>401-51-213</t>
  </si>
  <si>
    <t>เก้าอี้คอมพิวพเตอร์ มีพนักพิง ที่วางแขน</t>
  </si>
  <si>
    <t>และล้อเลื่อน สีเทาดำ</t>
  </si>
  <si>
    <t>401-51-214</t>
  </si>
  <si>
    <t>401-51-215</t>
  </si>
  <si>
    <t>466-51-008</t>
  </si>
  <si>
    <t>ตู้แอมป์เอนกประสงค์มีล้อลากและไมล็ลอย(สีดำ)</t>
  </si>
  <si>
    <t>447-51-001</t>
  </si>
  <si>
    <t>เครื่องมัลติมีเดียโปรเจคเตอร์ พร้อมอุปกรณ์ติดตั้ง</t>
  </si>
  <si>
    <t>บนเพดานได้แก่ LCD Projector ยี่ห้อ NEC สีขาว</t>
  </si>
  <si>
    <t>จอรับภาพชนิดมอเตอร์ไฟฟ้า ยี่ห้อ SCREEN BOY</t>
  </si>
  <si>
    <t>เนื้อจอ MATT WHITE ขอบดำ ขนาด 70"x70"</t>
  </si>
  <si>
    <t>631-51-001</t>
  </si>
  <si>
    <t>เครื่องโม่ No.32 พร้อมมอเตอร์ขนาด 1 แรงม้า</t>
  </si>
  <si>
    <t>631-51-002</t>
  </si>
  <si>
    <t>488-51-001</t>
  </si>
  <si>
    <t>สัญญาณไฟไซเรน พร้อมฃุดคอนโทล และกล่อง</t>
  </si>
  <si>
    <t>เสียง TBD-GA-01041 สีแดงและสีน้ำเงิน</t>
  </si>
  <si>
    <t>สำหรับติดรถยนต์ส่วนกลาง</t>
  </si>
  <si>
    <t>422-51-004</t>
  </si>
  <si>
    <t>เครื่องตัดหญ้าข้ออ่อน แบบสะพาย ยี่ห้อ HONDA</t>
  </si>
  <si>
    <t>452-51-005</t>
  </si>
  <si>
    <t>กล้องวีดีโอ ยี่ห้อ SONY รุ่น DCRSR 82 HARD</t>
  </si>
  <si>
    <t xml:space="preserve">Disk Drive 60 GB </t>
  </si>
  <si>
    <t>432-51-002</t>
  </si>
  <si>
    <t>พัดลมติดผนัง ขนาด 16 นิ้ว ยี่ห้อฮาตาริ รุ่น HAW</t>
  </si>
  <si>
    <t>16 M 1 สีขาว</t>
  </si>
  <si>
    <t>432-51-003</t>
  </si>
  <si>
    <t>432-51-004</t>
  </si>
  <si>
    <t>432-51-005</t>
  </si>
  <si>
    <t>432-51-006</t>
  </si>
  <si>
    <t>432-51-007</t>
  </si>
  <si>
    <t>489-51-001</t>
  </si>
  <si>
    <t>เครื่องเจีย/ตัด แบบมือถือ ขนาด 7 นิ้ว</t>
  </si>
  <si>
    <t>ยี่ห้อ HITACHI รุ่น G10SF2</t>
  </si>
  <si>
    <t>490-51-001</t>
  </si>
  <si>
    <t>เครื่องตัดเหล็ก แบบมือถือ ขนาด 1.6 มม.</t>
  </si>
  <si>
    <t>ยี่ห้อ BOSCH รุ่น GCO 2000 Professional</t>
  </si>
  <si>
    <t>491-51-001</t>
  </si>
  <si>
    <t>ตู้เชื่อมไฟฟ้า ขนาด 300 แอมป์ สายเชื่อม 25 เมตร</t>
  </si>
  <si>
    <t>(สี่แสนสามหมื่นหนึ่งพันแปดร้อยเก้าสิบบาทถ้วน)</t>
  </si>
  <si>
    <t xml:space="preserve"> - ปิดทับด้วยไม้อัดสัก ทำเป็นร่องห่างกัน 4 มม.โดยรอบ</t>
  </si>
  <si>
    <t xml:space="preserve"> - ปิดทับด้วยคิ้วขอบด้านบน </t>
  </si>
  <si>
    <t>(ขนาดของคิ้วบัวมีความกว้างไม่น้อยกว่า 4 ซม.)</t>
  </si>
  <si>
    <t xml:space="preserve"> ห้องทำงานนายก</t>
  </si>
  <si>
    <t xml:space="preserve"> 1) กรุผนัง 14.80 เมตร</t>
  </si>
  <si>
    <t xml:space="preserve"> 2) บัวเพดาน 21 เมตร</t>
  </si>
  <si>
    <t xml:space="preserve"> - ปิดทับด้วยคิ้วบัวเพดาน ด้านบน</t>
  </si>
  <si>
    <t xml:space="preserve"> - ปิดทับด้วยคิ้วชิดขอบด้านล่าง และติดใกล้ผนัง</t>
  </si>
  <si>
    <t>ค่าจ้างเหมาติดตั้งงานระบบไฟฟ้า 3 เฟส</t>
  </si>
  <si>
    <t>เข้าสำนักงาน อบต. พร้อมปักเสา คอนกรีตอัดแรง</t>
  </si>
  <si>
    <t>สูง 8 เมตร จำนวน 4 ต้น ฝังสมอบกยึดเสา</t>
  </si>
  <si>
    <t>ติดตั้งโคมไฟกิ่งติดเสาพร้อมอุปกรณ์ จำนวน 5 จุด</t>
  </si>
  <si>
    <t>ติดตั้งตามแผนที่ อบต.แม่คือ กำหนด</t>
  </si>
  <si>
    <t>โครงการก่อสร้างโรงจอดรถอบต.แม่คือ</t>
  </si>
  <si>
    <t>ขนาดกว้าง 6 เมตร ยาว 22 เมตร สูง 2.8 เมตร</t>
  </si>
  <si>
    <t>หรือมีพื้นที่ใช้สอยไม่น้อยกว่า 132 ตารางเมตร</t>
  </si>
  <si>
    <t>รายละเอียดตามแบบแปลนของอบต.แม่คือ</t>
  </si>
  <si>
    <t>โครงการก่อสร้างอาคารเก็บของพร้อมห้องครัว</t>
  </si>
  <si>
    <t>พื้นที่ดำเนินการอบต.แม่คือ</t>
  </si>
  <si>
    <t>ขนาดกว้าง 6 เมตร ยาว 8 เมตร สูง 3 เมตร</t>
  </si>
  <si>
    <t>หรือมีพื้นที่ใช้สอยไม่น้อยกว่า 48 ตารางเมตร</t>
  </si>
  <si>
    <t>รายละเอียดตามแบบแปลนอบต.แม่คือ</t>
  </si>
  <si>
    <t>พร้อมป้ายประชาสัมพันธ์โครงการ</t>
  </si>
  <si>
    <t xml:space="preserve"> - ครุภัณฑ์โรงงาน</t>
  </si>
  <si>
    <t xml:space="preserve"> - ครุภัณฑ์ไฟฟ้าและวิทยุ</t>
  </si>
  <si>
    <t xml:space="preserve"> - ครุภัณฑ์การเกษตร</t>
  </si>
  <si>
    <t xml:space="preserve"> - ครุภัณฑ์เครื่องดับเพลิง</t>
  </si>
  <si>
    <t xml:space="preserve"> - สิ่งก่อสร้าง</t>
  </si>
  <si>
    <t>ศูนย์พัฒนา</t>
  </si>
  <si>
    <t>เด็กเล็ก</t>
  </si>
  <si>
    <t>ตำบลแม่คือ</t>
  </si>
  <si>
    <t>รวมเป็นเงิน -ห้าล้านหนึ่งแสนเจ็ดหมื่นหกพันเจ็ดร้อยหกสิบบาทห้าสิบสตางค์-</t>
  </si>
  <si>
    <t>โครงการก่อสร้างอาคารที่ทำการ อบต.แม่คือ (แห่งใหม่)</t>
  </si>
  <si>
    <t>พร้อมปรับปรุงภูมิทัศน์และทำรั้วรอบเขตที่ดิน</t>
  </si>
  <si>
    <t>ณ สถานที่ก่อสร้างองค์การบริหารส่วนตำบลแม่คือ</t>
  </si>
  <si>
    <t>(แห่งใหม่) หมู่ 2 ตำบลแม่คือ ดังรายการนี้</t>
  </si>
  <si>
    <t xml:space="preserve"> - ก่อสร้างอาคาร คสล. 2 ชั้น</t>
  </si>
  <si>
    <t>ขนาดกว้าง 19 เมตร ยาว 20 เมตร</t>
  </si>
  <si>
    <t>พื้นที่ใช้สอยรวม 530 ตารางเมตร 1 หลัง</t>
  </si>
  <si>
    <t xml:space="preserve"> - ก่อสร้างเสาธงชาติ สูง 9 เมตร พร้อมฐานวงกลม</t>
  </si>
  <si>
    <t>ขนาดเส้นผ่าศูนย์กลาง กว้าง 2.50-3.00 เมตร</t>
  </si>
  <si>
    <t>สูง 0.60 เมตร จำนวน 1 ต้น</t>
  </si>
  <si>
    <t xml:space="preserve"> - ปรับปรุงภูมิทัศน์และจัดสวนหย่อมโดยการถมดิน</t>
  </si>
  <si>
    <t>จำนวน พื้นที่ 1,878 ตารางเมตร ปริมาตรดินถม</t>
  </si>
  <si>
    <t>564 ลูกบาศก์เมตร (แน่น)</t>
  </si>
  <si>
    <t xml:space="preserve"> - ก่อสร้างรั้วล้อมรอบแนวเขตที่ดิน โดยการปักเสารั้ว</t>
  </si>
  <si>
    <t>คอนกรีตอัดแรงจำนวน 170 ต้น และขึงด้วยลวดหนาม</t>
  </si>
  <si>
    <t>จำนวน 2,100 เมตร</t>
  </si>
  <si>
    <t>พร้อมป้ายประชาสัมพันธ์โครงการ 1 ป้าย ตามแบบ</t>
  </si>
  <si>
    <t>483-48-001</t>
  </si>
  <si>
    <t>406-49-(021-23)</t>
  </si>
  <si>
    <t>401-49-(185-186)</t>
  </si>
  <si>
    <t>400-49-(022-023)</t>
  </si>
  <si>
    <t>400-49-(024-25)</t>
  </si>
  <si>
    <t>400-49-(026-28)</t>
  </si>
  <si>
    <t>420-49-(004-013)</t>
  </si>
  <si>
    <t>484-49-001</t>
  </si>
  <si>
    <t>059-49-001</t>
  </si>
  <si>
    <t>482-49-001</t>
  </si>
  <si>
    <t>417-49-002</t>
  </si>
  <si>
    <t>416-49-012</t>
  </si>
  <si>
    <t>483-49-002</t>
  </si>
  <si>
    <t>420-49-014</t>
  </si>
  <si>
    <t>416-49-013</t>
  </si>
  <si>
    <t>400-49-(029-30)</t>
  </si>
  <si>
    <t>401-49-(153-154)</t>
  </si>
  <si>
    <t>401-49-(155-159)</t>
  </si>
  <si>
    <t>401-49-180</t>
  </si>
  <si>
    <t>401-49-(181-84)</t>
  </si>
  <si>
    <t>401-49-(160-179)</t>
  </si>
  <si>
    <t>406-49-(024-26)</t>
  </si>
  <si>
    <t>461-49-002</t>
  </si>
  <si>
    <t>466-49-005</t>
  </si>
  <si>
    <t>009-49-002</t>
  </si>
  <si>
    <t>442-49-003</t>
  </si>
  <si>
    <t>005-49-003</t>
  </si>
  <si>
    <t>474-49-(001-010)</t>
  </si>
  <si>
    <t>401-49-187</t>
  </si>
  <si>
    <t>483-49-003</t>
  </si>
  <si>
    <t>400-49-031</t>
  </si>
  <si>
    <t>416-49-014</t>
  </si>
  <si>
    <t>401-49-(186-187)</t>
  </si>
  <si>
    <t>401-49-(188-191)</t>
  </si>
  <si>
    <t>401-49-(192-209)</t>
  </si>
  <si>
    <t>401-49-(210-211)</t>
  </si>
  <si>
    <t>406-49-027</t>
  </si>
  <si>
    <t>เงินฝากธนาคาร  ธกส. # 491-4-13658-0-  ประจำ</t>
  </si>
  <si>
    <t>เงินฝากธนาคาร กรุงไทย. # 553-0-04343-7-ออมทรัพย์</t>
  </si>
  <si>
    <t>เงินฝากธนาคาร กรุงไทย. # 553-2-00894-9-ประจำ</t>
  </si>
  <si>
    <t>เงินฝากธนาคาร กรุงไทย. # 553-6-00216-3-กระแส</t>
  </si>
  <si>
    <t xml:space="preserve">                  รายจ่าย</t>
  </si>
  <si>
    <t xml:space="preserve">                  เงินสะสม</t>
  </si>
  <si>
    <t xml:space="preserve">                  ทุนสำรองเงินสะสม</t>
  </si>
  <si>
    <t>รายจ่ายอื่น</t>
  </si>
  <si>
    <t>รายละเอียดครุภัณฑ์ปีงบประมาณ 2550</t>
  </si>
  <si>
    <t>ขนาด 1.20 x 0.60 เมตร มี 2 ลิ้นชัก สีเนื้อไม้</t>
  </si>
  <si>
    <t xml:space="preserve">เก้าอี้เจ้าหน้าที่คอมพิวเตอร์ แบบมีล้อเลื่อน มีพนักพิง </t>
  </si>
  <si>
    <t>เครื่องคอมพิวเตอร์ (ส่วนสำนักปลัด)</t>
  </si>
  <si>
    <t xml:space="preserve"> - MAINBORD PENTIUM 4</t>
  </si>
  <si>
    <t xml:space="preserve"> - DDR-RAM 512 MB</t>
  </si>
  <si>
    <t xml:space="preserve"> - HARDDISK 80 GB</t>
  </si>
  <si>
    <t xml:space="preserve"> - CPU PENTIUM 4 3.06 GHz</t>
  </si>
  <si>
    <t xml:space="preserve"> - DRIVE 1.44 MB, DVD/CD-RW</t>
  </si>
  <si>
    <t xml:space="preserve"> - DROM (DVD-ROM) SOUND</t>
  </si>
  <si>
    <t xml:space="preserve"> - ลำโพง, MODEM, LAN, MOUSE</t>
  </si>
  <si>
    <t xml:space="preserve"> - KEY, CASE, จอ LCD 14"</t>
  </si>
  <si>
    <t xml:space="preserve"> - UPS</t>
  </si>
  <si>
    <t>เครื่องปริ้นส์เตอร์ LASER รุ่น HP LASER 1020</t>
  </si>
  <si>
    <t>กล้องถ่ายรูปดิจิตอล โซนี่ รุ่น DSCT10 ดำ</t>
  </si>
  <si>
    <t xml:space="preserve"> - ความละเอียด 7.2 ล้าน พิกเซล, ซูมออฟติคอล 3 เท่า</t>
  </si>
  <si>
    <t xml:space="preserve">   ซูมดิจิตอล 2 เท่า</t>
  </si>
  <si>
    <t>400-50-032</t>
  </si>
  <si>
    <t>401-50-212</t>
  </si>
  <si>
    <t>416-50-015</t>
  </si>
  <si>
    <t>483-50-004</t>
  </si>
  <si>
    <t>452-50-0004</t>
  </si>
  <si>
    <t>486-50-001-5</t>
  </si>
  <si>
    <t>485-50-001</t>
  </si>
  <si>
    <t>466-50-006</t>
  </si>
  <si>
    <t>700-50-002-3</t>
  </si>
  <si>
    <t>458-50-005</t>
  </si>
  <si>
    <t>457-50-004-5</t>
  </si>
  <si>
    <t>438-50-002</t>
  </si>
  <si>
    <t>406-50-034</t>
  </si>
  <si>
    <t>487-50-001</t>
  </si>
  <si>
    <t>466-50-005</t>
  </si>
  <si>
    <t>406-50-029-32</t>
  </si>
  <si>
    <t>406-50-035</t>
  </si>
  <si>
    <t>406-50-036</t>
  </si>
  <si>
    <t>406-50-037</t>
  </si>
  <si>
    <t>406-50-033</t>
  </si>
  <si>
    <t>087-50-001</t>
  </si>
  <si>
    <t>078-50-001</t>
  </si>
  <si>
    <t>053-50-001</t>
  </si>
  <si>
    <t>065-50-001</t>
  </si>
  <si>
    <t>001-50-001</t>
  </si>
  <si>
    <t xml:space="preserve"> - สมาร์ทซูม 14 เท่า (VGA), หน่วยความจำภายใน</t>
  </si>
  <si>
    <t xml:space="preserve">   58 MB ถ่ายภาพ 250 ภาพ</t>
  </si>
  <si>
    <t xml:space="preserve"> - MEMORY STICK DUO 256 MB</t>
  </si>
  <si>
    <t>เครื่องสำรองไฟ 800 VA จำนวน 5 เครื่อง ยี่ห้อ k-direct</t>
  </si>
  <si>
    <t>ขนาด 4 สาย 100 แอมป์ สเปเชี่ยล</t>
  </si>
  <si>
    <t>เครื่องตัดสายไฟอัตโนมัติ (เซฟ-ที-คัต) จำนวน 1 เครื่อง</t>
  </si>
  <si>
    <t>เครื่องขยายเสียงตามสาย</t>
  </si>
  <si>
    <t xml:space="preserve"> -แอมป์เสียงตามสาย Music PAD 600</t>
  </si>
  <si>
    <t xml:space="preserve"> - เครื่องปิด-เปิด เสียงอัตโนมัติ พร้อมค่าติดตั้งอุปกรณ์</t>
  </si>
  <si>
    <t>เครื่องพ่นหมอกควันอเนกประสงค์รุ่นมินิ</t>
  </si>
  <si>
    <t>รุ่น I.Z-FOGGER 120 ใช้พ่นหมอกควัน</t>
  </si>
  <si>
    <t>ระบบสตาร์ทใช้โช๊คร่วมกับกดปุ่มสตาร์ท</t>
  </si>
  <si>
    <t>ณ วันที่  30  กันยายน  2553</t>
  </si>
  <si>
    <t>110100</t>
  </si>
  <si>
    <t>110201</t>
  </si>
  <si>
    <t>110202</t>
  </si>
  <si>
    <t>110203</t>
  </si>
  <si>
    <t>110300</t>
  </si>
  <si>
    <t>110605</t>
  </si>
  <si>
    <t>510000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</si>
  <si>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</si>
  <si>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</si>
  <si>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</si>
  <si>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</si>
  <si>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</si>
  <si>
    <t>532000</t>
  </si>
  <si>
    <t>533000</t>
  </si>
  <si>
    <t>534000</t>
  </si>
  <si>
    <t>541000</t>
  </si>
  <si>
    <t>542000</t>
  </si>
  <si>
    <t>551000</t>
  </si>
  <si>
    <t>561000</t>
  </si>
  <si>
    <t>210500</t>
  </si>
  <si>
    <t>รายจ่ายค้างจ่าย</t>
  </si>
  <si>
    <t>210501</t>
  </si>
  <si>
    <t>เงินอุดหนุนค่าอาหารกลางวันโรงเรียน</t>
  </si>
  <si>
    <t>441001</t>
  </si>
  <si>
    <t>เงินอุดหนุนโครงการเวทีประชาคม</t>
  </si>
  <si>
    <t>441002</t>
  </si>
  <si>
    <t>300000</t>
  </si>
  <si>
    <t>320000</t>
  </si>
  <si>
    <t>400000</t>
  </si>
  <si>
    <t>230100</t>
  </si>
  <si>
    <t>งบแสดงผลการดำเนินงานจ่ายจากรายรับ</t>
  </si>
  <si>
    <t>หมายเหตุที่1</t>
  </si>
  <si>
    <t>รายงานรายจ่ายในการดำเนินงานที่จ่ายจากเงินสะสม</t>
  </si>
  <si>
    <t>ปลัดเทศบาล</t>
  </si>
  <si>
    <t>ลงชื่อ)</t>
  </si>
  <si>
    <t xml:space="preserve">(ลงชื่อ)                                                               (ลงชื่อ)                   </t>
  </si>
  <si>
    <t xml:space="preserve">                 (นายไชยยศ  ศักดิ์ศรีศิริสกุล)                                   (นายประจักษ์  ถาน้อย)</t>
  </si>
  <si>
    <t xml:space="preserve">                           หัวหน้ากองคลัง</t>
  </si>
  <si>
    <t xml:space="preserve">          (นายอุดม  อิ่นคำ)</t>
  </si>
  <si>
    <t xml:space="preserve">                                  นายกเทศมนตรีตำบลแม่คือ</t>
  </si>
  <si>
    <t xml:space="preserve">                                 นายกเทศมนตรีตำบลแม่คือ</t>
  </si>
  <si>
    <t xml:space="preserve">                                   นายกเทศมนตรีตำบลแม่คือ</t>
  </si>
  <si>
    <t>230112</t>
  </si>
  <si>
    <t>ค่าผลประโยชน์ตอบแทนอื่น (สำนักปลัด)</t>
  </si>
  <si>
    <t>ค่าผลประโยชน์ตอบแทนอื่น (กองคลัง)</t>
  </si>
  <si>
    <t>ค่าผลประโยชน์ตอบแทนอื่น (กองการศึกษา)</t>
  </si>
  <si>
    <t>ค่าผลประโยชน์ตอบแทนอื่น (กองช่าง)</t>
  </si>
  <si>
    <t>ครุภัณฑ์</t>
  </si>
  <si>
    <t>ลงชื่อ</t>
  </si>
  <si>
    <t>เจ้าพนักงานการเงินและบัญชี</t>
  </si>
  <si>
    <t>(นางสาวอรวรรณ  ตันหล้า)</t>
  </si>
  <si>
    <t>หัวหน้ากองคลัง</t>
  </si>
  <si>
    <t>ปลัดเทศบาลตำบลแม่คือ</t>
  </si>
  <si>
    <t>นายกเทศมนตรีตำบลแม่คือ</t>
  </si>
  <si>
    <t>(นายอุดม  อิ่นคำ)</t>
  </si>
  <si>
    <t>เทศบาลตำบลแม่คือ อำเภอดอยสะเก็ด จังหวัดเชียงใหม่</t>
  </si>
  <si>
    <t>งบทดลอง (ก่อนปิดบัญชี)</t>
  </si>
  <si>
    <t xml:space="preserve">งบรายรับ-รายจ่ายตามงบประมาณ ประจำปี </t>
  </si>
  <si>
    <t>ตั้งแต่วันที่ 1 ตุลาคม 2552 ถึงวันที่ 30 กันยายน 2553</t>
  </si>
  <si>
    <t>รายได้จากสาธารณูปโภคและการพาณิชย์</t>
  </si>
  <si>
    <t>รายได้ที่รัฐบาลเก็บแล้วจัดสรรให้</t>
  </si>
  <si>
    <t>รายได้ที่รัฐบาลอุดหนุนให้องค์กรปกครองส่วนท้องถิ่น</t>
  </si>
  <si>
    <t>เงินเดือน(ฝ่ายการเมือง)</t>
  </si>
  <si>
    <t>เงินเดือน(ฝ่ายประจำ)</t>
  </si>
  <si>
    <t>จ่ายจากเงินอุดหนุนเฉพาะกิจ</t>
  </si>
  <si>
    <t>รวมรายจ่ายทั้งสิ้น</t>
  </si>
  <si>
    <t xml:space="preserve">(นายไชยยศ  ศักดิ์ศรีศิริสกุล)                             (นายประจักษ์  ถาน้อย)      </t>
  </si>
  <si>
    <t>เทศบาลตำบลแม่คือ</t>
  </si>
  <si>
    <t>ณ วันที่ 30 กันยายน 2553</t>
  </si>
  <si>
    <t>ปลัดเทศบาลตำบล</t>
  </si>
  <si>
    <t>(ลงชื่อ)                                                                                    ผู้รายงาน</t>
  </si>
  <si>
    <t>ณ  วันที่  30  กันยายน  2553</t>
  </si>
  <si>
    <t>เงินสะสมยกมา 1 ตุลาคม 2552</t>
  </si>
  <si>
    <t>รายรับจริงสูงกว่ารายจ่ายจริง ปีงบประมาณ 2553</t>
  </si>
  <si>
    <t>เงินสะสม  30  กันยายน  2553</t>
  </si>
  <si>
    <t>ปรับปรุงรายจ่ายรอจ่าย เข้าเงินสะสม</t>
  </si>
  <si>
    <t>ปรับปรุงเงินอุดหนุนค่าเบี้ยยังชีพคนชรา เข้าเงินสะสม</t>
  </si>
  <si>
    <t xml:space="preserve"> - ค่าบำรุงรักษาและปรับปรุงครุภัณฑ์</t>
  </si>
  <si>
    <t>เงินสะสม 1 ต.ค 52</t>
  </si>
  <si>
    <t>ปี 2553 เข้าเงินสะสม</t>
  </si>
  <si>
    <t>ปรับปรุงรายจ่ายรอจ่าย</t>
  </si>
  <si>
    <t>ธ. ธกส. # 491-4-13658-0-  ประจำ</t>
  </si>
  <si>
    <t>ธ. กรุงไทย. # 553-0-04343-7-ออมทรัพย์</t>
  </si>
  <si>
    <t>ธ. กรุงไทย. # 553-2-00894-9-ประจำ</t>
  </si>
  <si>
    <t>ธ. กรุงไทย. # 553-6-00216-3-กระแส</t>
  </si>
  <si>
    <t>ธ. ธกส. # 491-2-51028-3-ออมทรัพย์</t>
  </si>
  <si>
    <t>เงินฝากธนาคาร  ธกส. # 491-2-51028-3-ออมทรัพย์</t>
  </si>
  <si>
    <t>เงินฝากธนาคาร  ธกส. # 491-4-13658-0- ประจำ</t>
  </si>
  <si>
    <t>เงินอุดหนุนค่าอาหารกลางวันโรงเรียนแม่คือ</t>
  </si>
  <si>
    <t xml:space="preserve">                     (นายประจักษ์  ถาน้อย)</t>
  </si>
  <si>
    <t>ผู้ตรวจสอบ  (ลงชื่อ)</t>
  </si>
  <si>
    <t xml:space="preserve">                           นายกเทศมนตรีตำบลแม่คือ</t>
  </si>
  <si>
    <t xml:space="preserve">                                    (นายอุดม  อิ่นคำ)</t>
  </si>
  <si>
    <t xml:space="preserve">                        ปลัดเทศบาลตำบล</t>
  </si>
  <si>
    <t xml:space="preserve">      หัวหน้ากองคลัง</t>
  </si>
  <si>
    <t xml:space="preserve">         หัวหน้ากองคลัง                                           ปลัดเทศบาลตำบล</t>
  </si>
  <si>
    <t>แหล่งไฟฟ้าใช้แก๊สกระป๋อง ปริมาณความจุน้ำยา 2 ลิตร</t>
  </si>
  <si>
    <t>อัตราการพ่นไม่ต่ำกว่า 2 ลิตร/ชั่วโมง น้ำหนักไม่เกิน</t>
  </si>
  <si>
    <t>2 กิโลกรัม ขนาด 510x340x195 ม.ม.  จำนวน 2 เครื่อง</t>
  </si>
  <si>
    <t>ไมโครโฟนไร้สายพร้อมอุปกรณ์</t>
  </si>
  <si>
    <t xml:space="preserve"> -ไมค์ลอยย่าน Uhf ยี่ห้อ Mipro รุ่น Mr823d</t>
  </si>
  <si>
    <t xml:space="preserve"> - ขาตั้งไมค์แบบคออ่อนพร้อมคอจับไมค์</t>
  </si>
  <si>
    <t>เครื่องดูดฝุ่น ELECTROLUX รุ่น Z833-1</t>
  </si>
  <si>
    <t>สามารถดูดฝุ่น ได้ 15 ลิตร, ดูดน้ำได้ 30 ลิตร</t>
  </si>
  <si>
    <t>ตู้เหล็กเก็บเอกสาร 2 บานเปิด แบบมี มอก.</t>
  </si>
  <si>
    <t xml:space="preserve">แท่นบรรยาย (โพเดียม) ไม้อัดสัก ลายฉลุ </t>
  </si>
  <si>
    <t>ขนาดไม่น้อยกว่า 65x60x110 เซนติเมตร</t>
  </si>
  <si>
    <t>เครื่องขยายเสียงตามสายพร้อมกล่องเปิด-ปิด</t>
  </si>
  <si>
    <t xml:space="preserve"> -เครื่องขยายเสียงตามสาย (เพาเวอร์แอมป์) </t>
  </si>
  <si>
    <t>ยี่ห้อ Music Adx550</t>
  </si>
  <si>
    <t xml:space="preserve"> -กล่องเปิด-ปิดสัญญาณเสียงอัตโนมัติ (กล่องรีเรย์)</t>
  </si>
  <si>
    <t>จำนวน 4 ตู้ (ส่วนการคลัง)</t>
  </si>
  <si>
    <t>ตู้เหล็กเก็บเอกสาร 2 บานเปิด แบบมี มอก. (ศึกษา)</t>
  </si>
  <si>
    <t>เครื่องหาพิกัดสัญญาณดาวเทียม (GPS) แบบมือถือ</t>
  </si>
  <si>
    <t xml:space="preserve">พร้อมสายถ่ายโอนข้อมูลเข้าเครื่องคอมพิวเตอร์ </t>
  </si>
  <si>
    <t>หน่วยความจำไม่น้อยกว่า 24 MB ยี่ห้อ GARMIN</t>
  </si>
  <si>
    <t>รุ่น eTrex Vitra CX</t>
  </si>
  <si>
    <t xml:space="preserve">กล้องระดับอัตโนมัติ ยี่ห้อ Horizon 4024 </t>
  </si>
  <si>
    <t>กำลังขยาย 24 เท่า พร้อมขาตั้งกล้องอลูมิเนียม 1 เครื่อง</t>
  </si>
  <si>
    <t>แบบหล่อคอนกรีต</t>
  </si>
  <si>
    <t>ขนาด 15x15x15 เซนติเมตร (1 ชุด จำนวน 3 ลูก)</t>
  </si>
  <si>
    <t>พร้อมเหล็กกระทุ้งคอนกรีต ยี่ห้อ VIGAN</t>
  </si>
  <si>
    <t>ชุดทดสอบความเข้มข้นเหลวของคอนกรีต</t>
  </si>
  <si>
    <t>ประกอบด้วย ถาดรองรับตัวอย่าง กรวยสลัมทำด้วย</t>
  </si>
  <si>
    <t>สแตนเลสเหล็กกระทุ้ง ช้อนตักตัวอย่าง ยี่ห้อ VIGAN</t>
  </si>
  <si>
    <t>โครงการก่อสร้างอาคารจอดรถจักรยานยนต์</t>
  </si>
  <si>
    <t>ปริมาณงานกว้าง 4.70 เมตร ยาว 8.00 เมตร</t>
  </si>
  <si>
    <t>ตามแบบแปลนอบต.แม่คือ บริเวณ หมู่ 2</t>
  </si>
  <si>
    <t>รถยนต์ บรรทุก ดีเซล ขนาด 1 ตัน ขับเคลื่อน 2 ล้อ</t>
  </si>
  <si>
    <t xml:space="preserve">แบบดับเบิ้ลแค๊บ 4 ประตู เครื่องยนต์ 2,499 ซีซี </t>
  </si>
  <si>
    <t>รถยนต์ FORD RANGER รุ่น  DBL 2WD XLS</t>
  </si>
  <si>
    <t>หมายเลขเครื่อง WLAT-729186</t>
  </si>
  <si>
    <t>หมายเลขตัวถัง MNBBSFD106W-615374</t>
  </si>
  <si>
    <t xml:space="preserve">   สี BLACK MICA</t>
  </si>
  <si>
    <t>รวมเป็นเงิน</t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</si>
  <si>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</si>
  <si>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</si>
  <si>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</si>
  <si>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</si>
  <si>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</si>
  <si>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ธกส. # 491-2-51028-3</t>
  </si>
  <si>
    <t>ลูกหนี้เงินยืมเงินงบประมาณ</t>
  </si>
  <si>
    <t>ลูกหนี้เงินยืมนอกงบประมาณ</t>
  </si>
  <si>
    <t>งบกลาง</t>
  </si>
  <si>
    <t>รายได้ค้างรับ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</si>
  <si>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</si>
  <si>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</si>
  <si>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</si>
  <si>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</si>
  <si>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</si>
  <si>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</si>
  <si>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</si>
  <si>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เงินสะสม</t>
  </si>
  <si>
    <t>ทุนสำรองเงินสะสม</t>
  </si>
  <si>
    <t>รายรับ</t>
  </si>
  <si>
    <t>เงินรับฝาก  (หมายเหตุ 1)</t>
  </si>
  <si>
    <t>โครงการเศรษฐกิจชุมชน</t>
  </si>
  <si>
    <t xml:space="preserve"> </t>
  </si>
  <si>
    <t>งบทดลอง (หลังปิดบัญชี)</t>
  </si>
  <si>
    <t>ประมาณการ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</si>
  <si>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</si>
  <si>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</si>
  <si>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</si>
  <si>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</si>
  <si>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</si>
  <si>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</si>
  <si>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รายได้</t>
  </si>
  <si>
    <t>ภาษีอากร</t>
  </si>
  <si>
    <t>ค่าธรรมเนียม ค่าปรับและใบอนุญาต</t>
  </si>
  <si>
    <t>รวม</t>
  </si>
  <si>
    <t>งานบริหารทั่วไป</t>
  </si>
  <si>
    <t>งานบริหารงานคลัง</t>
  </si>
  <si>
    <t>รายจ่าย</t>
  </si>
  <si>
    <t>รวมรายจ่าย</t>
  </si>
  <si>
    <t>เงินอุดหนุนเฉพาะกิจ</t>
  </si>
  <si>
    <t>รวมรายรับ</t>
  </si>
  <si>
    <t>งานระดับก่อนวัยเรียนและประถมศึกษา</t>
  </si>
  <si>
    <t>งานบริการ</t>
  </si>
  <si>
    <t>งานสวัสดิการสังคมและสังคมสงเคราะห์</t>
  </si>
  <si>
    <t>งานส่งเสริมการเกษตร</t>
  </si>
  <si>
    <t>งานอนุรักษ์แหล่งน้ำและป่าไม้</t>
  </si>
  <si>
    <t>รายงานรายจ่ายในการดำเนินงานที่จ่ายจากเงินรายรับตามแผนงานรวม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</si>
  <si>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</si>
  <si>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</si>
  <si>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</si>
  <si>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</si>
  <si>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</si>
  <si>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</si>
  <si>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สร้างความเข้มแข็งของชุมชน</t>
  </si>
  <si>
    <t>การศาสนา  วัฒนธรรมและนันทนาการ</t>
  </si>
  <si>
    <t>การเกษตร</t>
  </si>
  <si>
    <t>งบแสดงผลการดำเนินงานจ่ายจากเงินรายรับ</t>
  </si>
  <si>
    <t>รายรับสูงกว่ารายจ่าย</t>
  </si>
  <si>
    <t>แบบเสนองาน</t>
  </si>
  <si>
    <t>ข้อเสนองานฝ่ายอำนวยการ</t>
  </si>
  <si>
    <t>การสั่งการของผู้บังคับบัญชา</t>
  </si>
  <si>
    <t>เรียน  นายกเทศมนตรีตำบลสันปูเลย</t>
  </si>
  <si>
    <t>เรียน  ปลัดเทศบาลตำบลสันปูเลย</t>
  </si>
  <si>
    <t>เรียน  หัวหน้ากองคลัง</t>
  </si>
  <si>
    <t xml:space="preserve">           -  เพื่อโปรดทราบ</t>
  </si>
  <si>
    <t xml:space="preserve">           -  ได้จัดทำรายงานแสดงผลการดำเนินงาน ทุกสามเดือน   ตาม</t>
  </si>
  <si>
    <t xml:space="preserve">ระเบียบกระทรวงมหาดไทย  ว่าด้วยการรับเงิน   การเบิกจ่ายเงิน  </t>
  </si>
  <si>
    <t>การฝากเงิน  การเก็บรักษาเงิน  และการตรวจเงินขององค์กรปกครอง</t>
  </si>
  <si>
    <t xml:space="preserve">ส่วนท้องถิ่น  พ.ศ.2547  ข้อ 105  รายงานครั้งที่  1  ตั้งแต่  1  ตุลาคม  </t>
  </si>
  <si>
    <t>2551  -  31  ธันวาคม  2551  ดังนี้</t>
  </si>
  <si>
    <t>1.  งบแสดงฐานะการเงิน</t>
  </si>
  <si>
    <t>2.  งบทรัพย์สิน</t>
  </si>
  <si>
    <t>3.  งบเงินสะสม</t>
  </si>
  <si>
    <t>4.  รายงานรายจ่ายในการดำเนินงานที่จ่ายจากเงินรายรับตามแผนงาน</t>
  </si>
  <si>
    <t xml:space="preserve">     4.1  แผนงานบริหารงานทั่วไป</t>
  </si>
  <si>
    <t xml:space="preserve">     4.2  แผนงานการรักษาความสงบภายใน</t>
  </si>
  <si>
    <t xml:space="preserve">     4.3  แผนงานการศึกษา</t>
  </si>
  <si>
    <t xml:space="preserve">     4.4  แผนงานสาธารณสุข</t>
  </si>
  <si>
    <t xml:space="preserve">     4.5  แผนงานสังคมสงเคราะห์</t>
  </si>
  <si>
    <t xml:space="preserve">     4.6  แผนงานเคหะและชุมชน</t>
  </si>
  <si>
    <t xml:space="preserve">     4.7  แผนงานสร้างความเข้มแข็งของชุมชน</t>
  </si>
  <si>
    <t xml:space="preserve">     4.8  แผนงานการเกษตร</t>
  </si>
  <si>
    <t xml:space="preserve">     4.9  แผนงานงบกลาง</t>
  </si>
  <si>
    <t>5.  รายงานรายจ่ายในการดำเนินงานที่จ่ายจากเงินรายรับตามแผนงานรวม</t>
  </si>
  <si>
    <t>6.  งบแสดงผลการดำเนินงานจ่ายจากเงินรายรับ</t>
  </si>
  <si>
    <t xml:space="preserve">           -  ได้จัดทำรายงานงบแสดงฐานะการเงินขององค์การ</t>
  </si>
  <si>
    <t>บริหารส่วนตำบลสันปูเลย  ณ  วันที่  30  กันยายน  2551  ดังนี้</t>
  </si>
  <si>
    <t>1.  รายงานงบแสดงฐานะการเงิน</t>
  </si>
  <si>
    <t>3.  งบรายรับ - รายจ่าย</t>
  </si>
  <si>
    <t>4.  บัญชีรายละเอียดรายรับ - รายจ่ายจริง</t>
  </si>
  <si>
    <t xml:space="preserve">รายงานรายจ่ายในการดำเนินงานที่จ่ายจากเงินรายรับตามแผนงาน บริหารงานทั่วไป </t>
  </si>
  <si>
    <t>ตั้งแต่วันที่  1  ตุลาคม  2552  ถึงวันที่  30  กันยายน 2553</t>
  </si>
  <si>
    <t>รายได้จากภาษีจัดสรร</t>
  </si>
  <si>
    <t xml:space="preserve">เงินอุดหนุนทั่วไป </t>
  </si>
  <si>
    <t xml:space="preserve">เงินอุดหนุนระบุวัตถุประสงค์  </t>
  </si>
  <si>
    <t>รายงานรายจ่ายในการดำเนินงานที่จ่ายจากเงินรายรับตามแผนงานการรักษาความสงบภายใน</t>
  </si>
  <si>
    <t>งานป้องกันฯ</t>
  </si>
  <si>
    <t>ตั้งแต่วันที่  1  ตุลาคม  2552  ถึงวันที่  30  กันยายน  2553</t>
  </si>
  <si>
    <t>รายงานรายจ่ายในการดำเนินงานที่จ่ายจากเงินรายรับตามแผนงานการศึกษา</t>
  </si>
  <si>
    <t>รายงานรายจ่ายในการดำเนินงานที่จ่ายจากเงินรายรับตามแผนงาน สาธารณสุข</t>
  </si>
  <si>
    <t>รายงานรายจ่ายในการดำเนินงานที่จ่ายจากเงินรายรับตามแผนงานเคหะและชุมชน</t>
  </si>
  <si>
    <t>รายงานรายจ่ายในการดำเนินงานที่จ่ายจากเงินรายรับตามแผนงานสร้างความเข้มแข็งของชุมชน</t>
  </si>
  <si>
    <t>ส่งเสริมสนับสนุนความเข้มแข็ง</t>
  </si>
  <si>
    <t>รายงานรายจ่ายในการดำเนินงานที่จ่ายจากเงินรายรับตามแผนงานการศาสนาวัฒนธรรมและนันทนาการ</t>
  </si>
  <si>
    <t>กีฬาและนันทนาการ</t>
  </si>
  <si>
    <t>ศาสนาและวัฒนธรรมท้องถิ่น</t>
  </si>
  <si>
    <t>รายงานรายจ่ายในการดำเนินงานที่จ่ายจากเงินรายรับตามแผนงานการเกษตร</t>
  </si>
  <si>
    <t>รายงานรายจ่ายในการดำเนินงานที่จ่ายจากเงินรายรับตามแผนงานงบกลาง</t>
  </si>
  <si>
    <t>ตั้งแต่วันที่  1  ตุลาคม  2552  ถึงวันที่  30 กันยายน 2553</t>
  </si>
  <si>
    <t>งบแสดงผลการดำเนินงานจ่ายจากเงินอุดหนุน</t>
  </si>
  <si>
    <t>งบแสดงผลการดำเนินงานจ่ายจากรายรับและเงินอุดหนุน</t>
  </si>
  <si>
    <t>ตั้งแต่วันที่  1  ตุลาคม  2552  ถึงวันที่  30 กันยายน  2553</t>
  </si>
  <si>
    <t>รายได้จากทรัพย์สิน</t>
  </si>
  <si>
    <t>รายได้เบ็ดเตล็ด</t>
  </si>
  <si>
    <t>รวมเงินตามประมาณการรายรับทั้งสิ้น</t>
  </si>
  <si>
    <t>รวมรายรับทั้งสิ้น</t>
  </si>
  <si>
    <t>รายจ่ายจริง</t>
  </si>
  <si>
    <t>รายจ่ายตามประมาณการ</t>
  </si>
  <si>
    <t>งบกลาง-สำรองจ่าย</t>
  </si>
  <si>
    <t>ค่าตอบแทนใช้สอยและวัสดุ</t>
  </si>
  <si>
    <t>รายจ่ายตามแผนงานพัฒนา</t>
  </si>
  <si>
    <t>ค่าครุภัณฑ์และสิ่งก่อสร้าง</t>
  </si>
  <si>
    <t>รวมรายจ่ายตามประมาณการรายจ่าย</t>
  </si>
  <si>
    <t>กระดาษทำการ</t>
  </si>
  <si>
    <t>องค์การบริหารส่วนตำบลแม่คือ</t>
  </si>
  <si>
    <t>เดบิต</t>
  </si>
  <si>
    <t>ใบผ่านรายการบัญชีทั่วไป</t>
  </si>
  <si>
    <t>(ปรับปรุง)</t>
  </si>
  <si>
    <t>ใบผ่านรายการบัญชีมาตรฐาน</t>
  </si>
  <si>
    <t>(ปิดบัญชี)</t>
  </si>
  <si>
    <t>งบแสดงฐานะการเงิน</t>
  </si>
  <si>
    <t>หนี้สิ้นและเงินสะสม</t>
  </si>
  <si>
    <t>ทุนทรัพย์สิน</t>
  </si>
  <si>
    <t>เงินประกันสัญญา</t>
  </si>
  <si>
    <t>ภาษีหัก ณ ที่จ่าย</t>
  </si>
  <si>
    <t>เงินรับฝาก - ค่าใช้จ่ายฯ 5%</t>
  </si>
  <si>
    <t xml:space="preserve">                   - ส่วนลดฯ 6%</t>
  </si>
  <si>
    <t>บวก</t>
  </si>
  <si>
    <t>รับจริงสูงกว่าจ่ายจริง</t>
  </si>
  <si>
    <t>จ่ายขาดเงินสะสม</t>
  </si>
  <si>
    <t>หัก</t>
  </si>
  <si>
    <t>ทรัพย์สิน</t>
  </si>
  <si>
    <t>ทรัพย์สินตามงบทรัพย์สิน</t>
  </si>
  <si>
    <t>ลูกหนี้เงินยืมเงินสะสม</t>
  </si>
  <si>
    <t>เงินสดในมือ</t>
  </si>
  <si>
    <t>(ลงชื่อ)</t>
  </si>
  <si>
    <t>(นายไชยยศ  ศักดิ์ศรีศิริสกุล)</t>
  </si>
  <si>
    <t>(นายประจักษ์  ถาน้อย)</t>
  </si>
  <si>
    <t>ผู้รายงาน</t>
  </si>
  <si>
    <t>ผู้ตรวจสอบ</t>
  </si>
  <si>
    <t>งบเงินสะสม</t>
  </si>
  <si>
    <t>เงินสะสมที่สามารถนำมาใช้ได้</t>
  </si>
  <si>
    <t>421-53-003</t>
  </si>
  <si>
    <t>421-53-004</t>
  </si>
  <si>
    <t>421-53-005</t>
  </si>
  <si>
    <t>712-53-001</t>
  </si>
  <si>
    <t>712-53-002</t>
  </si>
  <si>
    <t>711-53-002</t>
  </si>
  <si>
    <t>ปรับปรุงรายรับระหว่างปี</t>
  </si>
  <si>
    <t>รวมทั้งสิ้น</t>
  </si>
  <si>
    <t>งบทรัพย์สิน</t>
  </si>
  <si>
    <t>ประเภททรัพย์สิน</t>
  </si>
  <si>
    <t>ยกมาจาก</t>
  </si>
  <si>
    <t>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</si>
  <si>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</si>
  <si>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</si>
  <si>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</si>
  <si>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</si>
  <si>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</si>
  <si>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ก</t>
  </si>
  <si>
    <t>อสังหาริมทรัพย์</t>
  </si>
  <si>
    <t xml:space="preserve"> - ที่ดิน</t>
  </si>
  <si>
    <t xml:space="preserve"> - อาคาร</t>
  </si>
  <si>
    <t>ข</t>
  </si>
  <si>
    <t>สังหาริมทรัพย์</t>
  </si>
  <si>
    <t xml:space="preserve"> - เครื่องใช้สำนักงาน</t>
  </si>
  <si>
    <t xml:space="preserve"> - ครุภัณฑ์งานบ้านงานครัว</t>
  </si>
  <si>
    <t xml:space="preserve"> - ครุภัณฑ์ยานพาหนะ</t>
  </si>
  <si>
    <t>ค</t>
  </si>
  <si>
    <t>รายได้องค์การบริหารส่วนตำบล</t>
  </si>
  <si>
    <t>รายละเอียดครุภัณฑ์ ปี  2537 - 2540</t>
  </si>
  <si>
    <t>ที่</t>
  </si>
  <si>
    <t>รหัส</t>
  </si>
  <si>
    <t>ชนิดครุภัณฑ์</t>
  </si>
  <si>
    <t>ราคา</t>
  </si>
  <si>
    <t>ใช้ประจำที่</t>
  </si>
  <si>
    <t>หมายเหตุ</t>
  </si>
  <si>
    <t>400-37-001</t>
  </si>
  <si>
    <t>โต๊ะไม้ระดับ  1-2 พร้อมเก้าอี้</t>
  </si>
  <si>
    <t>อบต.แม่คือ</t>
  </si>
  <si>
    <t>บริจาค</t>
  </si>
  <si>
    <t>400-38-002</t>
  </si>
  <si>
    <t>รับโอน</t>
  </si>
  <si>
    <t>400-38-003</t>
  </si>
  <si>
    <t>โต๊ะไม้ระดับ  3-6 พร้อมเก้าอี้</t>
  </si>
  <si>
    <t>400-38-004</t>
  </si>
  <si>
    <t>โต๊ะไม้ระดับ  7-9 พร้อมเก้าอี้</t>
  </si>
  <si>
    <t>400-40-005</t>
  </si>
  <si>
    <t>โต๊ะเหล็กขนาด 7 ฟุต พร้อมเก้าอี้</t>
  </si>
  <si>
    <t>400-40-006</t>
  </si>
  <si>
    <t>โต๊ะประชุมขนาด 12 ที่นั่ง</t>
  </si>
  <si>
    <t>401-40-(004-023)</t>
  </si>
  <si>
    <t>เก้าอี้บุฟองน้ำสีน้ำตาล โครงเหล็ก</t>
  </si>
  <si>
    <t>404-38-001</t>
  </si>
  <si>
    <t>เก้าอี้บุฟองน้ำพับได้</t>
  </si>
  <si>
    <t>ชั้นวางเอกสารแบบเชื่อมติดกัน</t>
  </si>
  <si>
    <t>404-40-002-6</t>
  </si>
  <si>
    <t>ชั้นวางหนังสือ 4 ชั้น แบบเหล็ก</t>
  </si>
  <si>
    <t>406-37-001</t>
  </si>
  <si>
    <t>ตู้เหล็ก 2 บาน สีเทา</t>
  </si>
  <si>
    <t>406-38-002</t>
  </si>
  <si>
    <t>ตู้เก็บเอกสาร 4 ลิ้นชัก</t>
  </si>
  <si>
    <t>406-38-003</t>
  </si>
  <si>
    <t>406-38-004</t>
  </si>
  <si>
    <t>ตู้ไม้แบบ  2  ตอน</t>
  </si>
  <si>
    <t>406-39-005</t>
  </si>
  <si>
    <t>406-39-006</t>
  </si>
  <si>
    <t>ตู้เก็บแบบฟอร์ม 15 ลิ้นชัก</t>
  </si>
  <si>
    <t>406-40-007</t>
  </si>
  <si>
    <t>406-40-008</t>
  </si>
  <si>
    <t>414-38-001</t>
  </si>
  <si>
    <t>เครื่องพิมพ์ดีดแคร่ 12 นิ้ว</t>
  </si>
  <si>
    <t>414-38-002</t>
  </si>
  <si>
    <t>เครื่องพิมพ์ดีดไฟฟ้า พร้อมโต๊ะวาง</t>
  </si>
  <si>
    <t>415-38-001</t>
  </si>
  <si>
    <t>เครื่องคำนวณเลข 12 หลัก</t>
  </si>
  <si>
    <t>416-40-001</t>
  </si>
  <si>
    <t>เครื่องคอมพิวเตอร์ เครื่องพิมพ์ เครื่องสำรองไฟ</t>
  </si>
  <si>
    <t>พร้อมโต๊ะ</t>
  </si>
  <si>
    <t>418-39-001</t>
  </si>
  <si>
    <t>เครื่องอัดสำเนา พร้อมตู้</t>
  </si>
  <si>
    <t>439-40-001-2</t>
  </si>
  <si>
    <t>เครื่องทำน้ำเย็นแบบใช้ขวด</t>
  </si>
  <si>
    <t>442-39-001</t>
  </si>
  <si>
    <t>เครื่องตัดหญ้าแบบสะพาย (ข้อแข็ง)</t>
  </si>
  <si>
    <t>442-39-002</t>
  </si>
  <si>
    <t>เครื่องตัดหญ้าแบบสะพาย (ข้ออ่อน)</t>
  </si>
  <si>
    <t>625-39-001</t>
  </si>
  <si>
    <t>เครื่องพ่นยาแบบใช้แรงดัน</t>
  </si>
  <si>
    <t>445-39-001</t>
  </si>
  <si>
    <t>เครื่องเล่น วี.ดี.โอ.เทป</t>
  </si>
  <si>
    <t>456-39-001</t>
  </si>
  <si>
    <t>โทรทัศน์สีขนาด 20 นิ้ว</t>
  </si>
  <si>
    <t>412-39-001</t>
  </si>
  <si>
    <t>ตู้นิรภัย</t>
  </si>
  <si>
    <t>461-40-001</t>
  </si>
  <si>
    <t>วิทยุเทป 1 หัวเทป</t>
  </si>
  <si>
    <t>รวมเป็นเงินทั้งสิ้น -สองแสนแปดหมื่นเจ็ดพันแปดสิบบาทถ้วน-</t>
  </si>
  <si>
    <t>รายละเอียดครุภัณฑ์ ปี  2541</t>
  </si>
  <si>
    <t>400-41(007-14)</t>
  </si>
  <si>
    <t>โต๊ะเหล็กขนาด 45x25x29 พร้อมกระจก</t>
  </si>
  <si>
    <t>400-41-(015-16)</t>
  </si>
  <si>
    <t>โต๊ะเหล็กขนาด 72x26x29 พร้อมกระจก</t>
  </si>
  <si>
    <t>400-41-(017-18)</t>
  </si>
  <si>
    <t>โต๊ะเหล็กขนาด 59x25x29 พร้อมกระจก</t>
  </si>
  <si>
    <t>400-41-019</t>
  </si>
  <si>
    <t>โต๊ะพิมพ์ดีด พร้อมเก้าอี้</t>
  </si>
  <si>
    <t>400-41-020</t>
  </si>
  <si>
    <t>โต๊ะเขียนแบบ</t>
  </si>
  <si>
    <t>401-41-(031-32)</t>
  </si>
  <si>
    <t>เก้าอี้บุฟองน้ำ มีท้าวแขน มีพนักพิง</t>
  </si>
  <si>
    <t>401-41-(033-38)</t>
  </si>
  <si>
    <t>เก้าอี้มีล้อเลื่อน มีพนักพิง</t>
  </si>
  <si>
    <t>406-41-009</t>
  </si>
  <si>
    <t>ตู้เหล็ก 4 ลิ้นชัก</t>
  </si>
  <si>
    <t>406-41-010</t>
  </si>
  <si>
    <t>ตู้เก็บแบบฟอร์ม 10 ลิ้นชัก</t>
  </si>
  <si>
    <t>414-41-003</t>
  </si>
  <si>
    <t>เครื่องพิมพ์ดีด ขนาดแคร่ 18 นิ้ว</t>
  </si>
  <si>
    <t>417-41-001</t>
  </si>
  <si>
    <t>เครื่องถ่ายเอกสาร มิต้า ดีซี 2050</t>
  </si>
  <si>
    <t>423-41-001</t>
  </si>
  <si>
    <t>เครื่องรับโทรศัพท์พานาโซนิค</t>
  </si>
  <si>
    <t>464-41-001</t>
  </si>
  <si>
    <t>เครื่องรับส่งวิทยุ ขนาด 40 W</t>
  </si>
  <si>
    <t>464-41-002</t>
  </si>
  <si>
    <t>วิทยุมือถือ ขนาด 5 W</t>
  </si>
  <si>
    <t>452-41-001</t>
  </si>
  <si>
    <t>กล้องถ่ายรูปเพนแท็ก</t>
  </si>
  <si>
    <t>007-41-001</t>
  </si>
  <si>
    <t>เทปวัดระยะขนาด 50 ม.</t>
  </si>
  <si>
    <t>411-41-(001-2)</t>
  </si>
  <si>
    <t>พระบรมฉายาลักษณ์ขนาด 17x22</t>
  </si>
  <si>
    <t>432-41-001</t>
  </si>
  <si>
    <t>พัดลมแบบตั้งพื้น ขนาด 16"</t>
  </si>
  <si>
    <t>477-41-001</t>
  </si>
  <si>
    <t>โต๊ะหมู่บูชา 7 ตัว</t>
  </si>
  <si>
    <t>457-41-(001-3)</t>
  </si>
  <si>
    <t>ขาตั้งไมโครโฟน</t>
  </si>
  <si>
    <t>458-41-(001-3)</t>
  </si>
  <si>
    <t>ไมโครโฟน</t>
  </si>
  <si>
    <t>459-41-(001-2)</t>
  </si>
  <si>
    <t>ลำโพงตู้</t>
  </si>
  <si>
    <t>466-41-001</t>
  </si>
  <si>
    <t>ถังต้มน้ำร้อนสแตนเลส ขนาดเส้นผ่านศูนย์กลาง</t>
  </si>
  <si>
    <t>ไม่น้อยกว่า 26 ซม. ความสูงไม่น้อยกว่า 10 ลิตร</t>
  </si>
  <si>
    <t>คูเลอร์สแตนเลส 42/2 ก๊อก ขนาดเส้นผ่านศูนย์กลาง</t>
  </si>
  <si>
    <t>ไม่น้อยกว่า 40 ซม.</t>
  </si>
  <si>
    <t>เครื่องพิมพ์ (Inkjet) HP Photosmart C4680 All-in-One</t>
  </si>
  <si>
    <t>455-53-004</t>
  </si>
  <si>
    <t>400-53-076</t>
  </si>
  <si>
    <t>400-53-077</t>
  </si>
  <si>
    <t>400-53-078</t>
  </si>
  <si>
    <t>400-53-079</t>
  </si>
  <si>
    <t>400-53-080</t>
  </si>
  <si>
    <t>400-53-081</t>
  </si>
  <si>
    <t>400-53-082</t>
  </si>
  <si>
    <t>400-53-083</t>
  </si>
  <si>
    <t>400-53-084</t>
  </si>
  <si>
    <t>400-53-085</t>
  </si>
  <si>
    <t>400-53-086</t>
  </si>
  <si>
    <t>466-53-010</t>
  </si>
  <si>
    <t>432-53-008ถึง014</t>
  </si>
  <si>
    <t>456-53-005</t>
  </si>
  <si>
    <t>452-53-007</t>
  </si>
  <si>
    <t>452-53-008</t>
  </si>
  <si>
    <t>432-53-015</t>
  </si>
  <si>
    <t>432-53-016</t>
  </si>
  <si>
    <t>432-53-017</t>
  </si>
  <si>
    <t>432-53-018</t>
  </si>
  <si>
    <t>432-53-019</t>
  </si>
  <si>
    <t>432-53-020</t>
  </si>
  <si>
    <t>432-53-021</t>
  </si>
  <si>
    <t>432-53-022</t>
  </si>
  <si>
    <t>432-53-023</t>
  </si>
  <si>
    <t>483-53-006</t>
  </si>
  <si>
    <t>183-53-007</t>
  </si>
  <si>
    <t>แอมป์ขยาย 100 W</t>
  </si>
  <si>
    <t>107-41-001</t>
  </si>
  <si>
    <t>เสาวิทยุติดตั้งประจำที่</t>
  </si>
  <si>
    <t>รวมเป็นเงินทั้งสิ้น -สองแสนสองหมื่นเจ็ดพันเก้าร้อยบาทถ้วน-</t>
  </si>
  <si>
    <t>รายละเอียดครุภัณฑ์ ปี  2542</t>
  </si>
  <si>
    <t xml:space="preserve">       -42-(001-60)</t>
  </si>
  <si>
    <t>ไฟกิ่ง ฟิลิปส์</t>
  </si>
  <si>
    <t>466-42-002</t>
  </si>
  <si>
    <t>แอมป์ขยายเสียง 550 W</t>
  </si>
  <si>
    <t>462-42-(001-8)</t>
  </si>
  <si>
    <t>ลำโพงฮอน</t>
  </si>
  <si>
    <t>009-42-001</t>
  </si>
  <si>
    <t>รถจักรยานยนต์ฮอนด้า</t>
  </si>
  <si>
    <t>005-42-001</t>
  </si>
  <si>
    <t>เครื่องสูบน้ำ 3.7 แรงม้า</t>
  </si>
  <si>
    <t>005-42-002</t>
  </si>
  <si>
    <t>เครื่องสูบน้ำ 5.7  แรงม้า</t>
  </si>
  <si>
    <t>รวมเป็นเงินทั้งสิ้น -หนึ่งแสนสองหมื่นเจ็ดพันบาทถ้วน-</t>
  </si>
  <si>
    <t>รายละเอียดครุภัณฑ์ ปี  2543</t>
  </si>
  <si>
    <t>625-43-002</t>
  </si>
  <si>
    <t>เครื่องพ่นยาขนาด 3.7 แรงม้า</t>
  </si>
  <si>
    <t>458-43(004-7)</t>
  </si>
  <si>
    <t>ไมโครโฟนตั้งโต๊ะ</t>
  </si>
  <si>
    <t>462-43-(009-36)</t>
  </si>
  <si>
    <t>ลำโพงฮอน 20 นิ้ว</t>
  </si>
  <si>
    <t>700-43-001</t>
  </si>
  <si>
    <t>เครื่องพ้นหมอกควัน  ไอจีบ้า</t>
  </si>
  <si>
    <t>424-43-001</t>
  </si>
  <si>
    <t>เครื่องโทรสารพานาโซนิค</t>
  </si>
  <si>
    <t>405-43-001</t>
  </si>
  <si>
    <t>แท่นวางหนังสือพิมพ์</t>
  </si>
  <si>
    <t xml:space="preserve">         43-001</t>
  </si>
  <si>
    <t>ชุดเครื่องเขียนภาษาไทย</t>
  </si>
  <si>
    <t>406-43-001</t>
  </si>
  <si>
    <t>ตู้ยาไม้พาติเคิล</t>
  </si>
  <si>
    <t>415-43-(001-2)</t>
  </si>
  <si>
    <t>เครื่องคิดเลข 12 หลัก</t>
  </si>
  <si>
    <t>438-43-001</t>
  </si>
  <si>
    <t>เครื่องดูดฟุ่น เนชั่นแนล</t>
  </si>
  <si>
    <t>453-43-001</t>
  </si>
  <si>
    <t>แฟลชไฟกล้องถ่ายรูป</t>
  </si>
  <si>
    <t>รวมเป็นเงินทั้งสิ้น -หนึ่งแสนสี่หมื่นสามพันหกร้อยห้าสิบบาทถ้วน-</t>
  </si>
  <si>
    <t>รายละเอียดครุภัณฑ์ ปี  2544</t>
  </si>
  <si>
    <t>404-44-(007-8)</t>
  </si>
  <si>
    <t>ชั้นวางของแบบถอดได้ แบบ ต.10ข</t>
  </si>
  <si>
    <t>406-44-(011-13)</t>
  </si>
  <si>
    <t>ตู้เหล็ก 2 บาน</t>
  </si>
  <si>
    <t>406-44-014</t>
  </si>
  <si>
    <t>416-44-002</t>
  </si>
  <si>
    <t>คอมพิวเตอร์พร้อมเครื่องพิมพ์และเครื่องสำรองไฟ</t>
  </si>
  <si>
    <t>464-44-(003-6)</t>
  </si>
  <si>
    <t>วิทยุมือถือ ขนาด 5W</t>
  </si>
  <si>
    <t>625-44-(004-6)</t>
  </si>
  <si>
    <t>เครื่องพ่นยา ขนาด 5.5 แรงม้า</t>
  </si>
  <si>
    <t>รวมเป็นเงินทั้งสิ้น -หนึ่งแสนสี่หมื่นเจ็ดพันเก้าร้อยบาทถ้วน-</t>
  </si>
  <si>
    <t>รายละเอียดครุภัณฑ์ ปี  2545</t>
  </si>
  <si>
    <t>703-45-001</t>
  </si>
  <si>
    <t>ตู้เย็น ยี่ห้อไดสตาร์ ขนาด 5 คิว</t>
  </si>
  <si>
    <t>420-45-001</t>
  </si>
  <si>
    <t xml:space="preserve">เครื่องปรับอากาศ ยี่ห้อ Generation ขนาด </t>
  </si>
  <si>
    <t>30,000   บีทียู  สีเทาอ่อน</t>
  </si>
  <si>
    <t>420-45-002</t>
  </si>
  <si>
    <t xml:space="preserve">เครื่องปรับอากาศ  ยี่ห้อ  ซัมซุง  ขนาด </t>
  </si>
  <si>
    <t>12,759.17 บีทียู</t>
  </si>
  <si>
    <t>462-45-(037-44)</t>
  </si>
  <si>
    <t>ลำโพงฮอนพร้อมติดตั้ง</t>
  </si>
  <si>
    <t>รวมเป็นเงินทั้งสิ้น -สามหมื่นเก้าพันยี่สิบบาทถ้วน-</t>
  </si>
  <si>
    <t>รายละเอียดครุภัณฑ์ ปี  2546</t>
  </si>
  <si>
    <t>401-46-(039-139)</t>
  </si>
  <si>
    <t>เก้าอี้พลาสติก มีพนักพิงหลัง สีมุก ไม่มียี่ห้อ</t>
  </si>
  <si>
    <t>406-46-(015-017)</t>
  </si>
  <si>
    <t>ตู้เหล็กเก็บเอกสาร ชนิด 2 บาน</t>
  </si>
  <si>
    <t>416-46-(003-004)</t>
  </si>
  <si>
    <t>416-46-005</t>
  </si>
  <si>
    <t>452-46-0002</t>
  </si>
  <si>
    <t>กล้องถ่ายรูป ยี่ห้อ ฟูจิ</t>
  </si>
  <si>
    <t>007-46-0002</t>
  </si>
  <si>
    <t>เทปวัดระยะ</t>
  </si>
  <si>
    <t>466-46-003</t>
  </si>
  <si>
    <t>แอมป์ขยาย  160W</t>
  </si>
  <si>
    <t>บ้านผู้ใหญ่บ้าน</t>
  </si>
  <si>
    <t>หมู่ 6</t>
  </si>
  <si>
    <t>รวมเป็นเงินทั้งสิ้น -หนึ่งแสนเจ็ดหมื่นสามพันสามร้อยบาทถ้วน-</t>
  </si>
  <si>
    <t>รายละเอียดครุภัณฑ์ปีงบประมาณ 2547</t>
  </si>
  <si>
    <t>400-47-021</t>
  </si>
  <si>
    <t>โต๊ะคอมพิวเตอร์ขนาด กว้าง 0.60 เมตร</t>
  </si>
  <si>
    <t>ยาว 1.20 เมตร สีเนื้อไม้</t>
  </si>
  <si>
    <t>401-47-(140-150)</t>
  </si>
  <si>
    <t xml:space="preserve">เก้าอี้มีพนักพิงโครงสร้างเป็นโครเมี่ยม  </t>
  </si>
  <si>
    <t>เบาะฟองน้ำ  สีเทาเข้ม</t>
  </si>
  <si>
    <t>406-47-(018-020)</t>
  </si>
  <si>
    <t>ตู้เหล็กเก็บเอกสารชนิด 2 บาน มอก. 353-2532</t>
  </si>
  <si>
    <t>ยี่ห้อ นิคโค  สีเทา จำนวน  3 ตู้</t>
  </si>
  <si>
    <t>416-47-006</t>
  </si>
  <si>
    <t xml:space="preserve"> -เครื่องไมโครคอมพิวเตอร์ พร้อมคีย์บอร์ด</t>
  </si>
  <si>
    <t xml:space="preserve"> -</t>
  </si>
  <si>
    <t>รับมอบตาม</t>
  </si>
  <si>
    <t>และเมาส์ยี่ห้อ Pollwell รุ่น GALLANT</t>
  </si>
  <si>
    <t>โครงการ</t>
  </si>
  <si>
    <t>จอภาพ 15 นิ้ว</t>
  </si>
  <si>
    <t xml:space="preserve">Intrenet </t>
  </si>
  <si>
    <t xml:space="preserve"> -MODEM 56 kbps/s</t>
  </si>
  <si>
    <t>ตำบลระยะที่</t>
  </si>
  <si>
    <t xml:space="preserve"> -เครื่องพิมพ์แบบ LASERJET 1300</t>
  </si>
  <si>
    <t>3จากกรมส่ง</t>
  </si>
  <si>
    <t xml:space="preserve"> -เครื่องควบคุมและสำรองไฟยี่ห้อ</t>
  </si>
  <si>
    <t>เสริมการปก</t>
  </si>
  <si>
    <t>POWBACK รุ่น STAR 500</t>
  </si>
  <si>
    <t>ครอง</t>
  </si>
  <si>
    <t xml:space="preserve"> -เครื่องสแกนเนอร์ ยี่ห้อ UMAX</t>
  </si>
  <si>
    <t xml:space="preserve"> -ลำโพง 240 วัตต์</t>
  </si>
  <si>
    <t>452-47-003</t>
  </si>
  <si>
    <t>กล้องถ่ายรูปดิจิตอล ยี่ห้อ โซนี รุ่น DSC -P8</t>
  </si>
  <si>
    <t>006-53-001</t>
  </si>
  <si>
    <t>005-53-001</t>
  </si>
  <si>
    <t>กองช่าง</t>
  </si>
  <si>
    <t>สีเงิน , ความละเอียด 3.2 ล้านฟิกเซล ซูมภาพ</t>
  </si>
  <si>
    <t xml:space="preserve">     </t>
  </si>
  <si>
    <t>ได้ 3 เท่า สามารถบันทึกภาพเคลื่อนไหวและ</t>
  </si>
  <si>
    <t>ภาพนิ่งได้</t>
  </si>
  <si>
    <t>466-47-004</t>
  </si>
  <si>
    <t xml:space="preserve"> -ไมค์ประชุมคอนเดนเซอร์ยี่ห้อ OKAR </t>
  </si>
  <si>
    <t xml:space="preserve">14 ตัว </t>
  </si>
  <si>
    <t xml:space="preserve"> - มิกซ์ไมค์  8 ช่องยี่ห้อ TRIO 2 ตัว</t>
  </si>
  <si>
    <t xml:space="preserve"> -เพาเวอร์แอมป์ S-2400 Shinkira Soumd</t>
  </si>
  <si>
    <t>กำลังขับ 300*300 วัตต์ 1 ตัว</t>
  </si>
  <si>
    <t xml:space="preserve"> -ตู้ลำโพง 8 นิ้ว (BMB)</t>
  </si>
  <si>
    <t xml:space="preserve"> -ตู้ลำโพง 15 นิ้ว 2 ทาง ยี่ห้อ พีออดิโอ 500</t>
  </si>
  <si>
    <t>วัตต์ 1 คู่</t>
  </si>
  <si>
    <t xml:space="preserve"> -ขาตั้งลำโพง 2 คู่ สีดำ</t>
  </si>
  <si>
    <t xml:space="preserve"> -ขาไมค์บูม พร้อมคอจับไมค์ 1 ตัว</t>
  </si>
  <si>
    <t xml:space="preserve"> -แอมป์เสียงตามสาย 160 วัตต์ยี่ห้อ  มิวสิก</t>
  </si>
  <si>
    <t>421-47-001</t>
  </si>
  <si>
    <t>เครื่องเล่น รถไฟโยก ขนาด 5 ที่นั่ง</t>
  </si>
  <si>
    <t>ศูนย์เด็กเล็ก</t>
  </si>
  <si>
    <t>421-47-002</t>
  </si>
  <si>
    <t>เครื่องเล่นสะพานลื่น  บาร์โค้ง ปีนป่ายชุดใหญ่</t>
  </si>
  <si>
    <t>รวมเป็นเงิน -เก้าหมื่นหกพันห้าร้อยสามสิบบาทถ้วน-</t>
  </si>
  <si>
    <t>รายละเอียดครุภัณฑ์ปีงบประมาณ 2548</t>
  </si>
  <si>
    <t>456-48-002</t>
  </si>
  <si>
    <t>โทรทัศน์สี ขนาด 21 นิ้ว ยี่ห้อ ซัมซุง</t>
  </si>
  <si>
    <t xml:space="preserve">   -</t>
  </si>
  <si>
    <t>ของแถม</t>
  </si>
  <si>
    <t>แบบจอแบน รุ่น CS-21K9MM สีบรอนส์ ดำ</t>
  </si>
  <si>
    <t>420-48-003</t>
  </si>
  <si>
    <t xml:space="preserve">เครื่องปรับอากาศยี่ห้อ ซัมซุง ขนาด </t>
  </si>
  <si>
    <t>13,000 บีทียู รุ่น เอเอสเค 13WOWE</t>
  </si>
  <si>
    <t>416-48-(007-10)</t>
  </si>
  <si>
    <t>(อยู่ในระหว่างดำเนินการขอรับคู่มือจดทะเบียนรถจากสำนักสิ่งแวดล้อม</t>
  </si>
  <si>
    <t>กรุงเทพมหานครเพื่อขอรับโอนเป็นครุภัณฑ์เทศบาลตำบลแม่คือ)</t>
  </si>
  <si>
    <t xml:space="preserve">                  รายจ่ายรอจ่าย</t>
  </si>
  <si>
    <t>รายจ่ายรอจ่าย</t>
  </si>
  <si>
    <t>รายรับจริงสูงกว่ารายจ่ายจริง</t>
  </si>
  <si>
    <t>ชุดรวมอุปกรณ์ ประกอบด้วยชิงช้า, ม้าโยก, ห่วงคู่,</t>
  </si>
  <si>
    <t>กระดานลื่น, ทางฝึกหัดเดินประคองตัว</t>
  </si>
  <si>
    <t>รถไฟอนุบาลใหญ่</t>
  </si>
  <si>
    <t>สามเหลี่ยมปีนป่าย</t>
  </si>
  <si>
    <t>รร.อนุบาลแม่คือ</t>
  </si>
  <si>
    <t>พัดลมติดฝาผนัง ขนาด 18 นิ้ว ยี่ห้อ ฮาตาริ สีขาว</t>
  </si>
  <si>
    <t>เครื่องเล่น DVD ยี่ห้อ แอลจี รุ่น DV556P</t>
  </si>
  <si>
    <t>รุ่น HCW 18M2 จำนวน 7 เครื่อง@ 1,350.- บาท</t>
  </si>
  <si>
    <t>โทรทัศน์สี ชนิดจอแบน ขนาด 29 นิ้ว ยี่ห้อ ซัมซุง</t>
  </si>
  <si>
    <t>รุ่น CS29Z50ML</t>
  </si>
  <si>
    <t>โต๊ะทำงานแบบเหล็ก ขนาด 67*123*73 ซม พร้อมเก้าอี้</t>
  </si>
  <si>
    <t>กองการศึกษา</t>
  </si>
  <si>
    <t>กล้องถ่ายรูปดิจิตอล ยี่ห้อโซนี่ รุ่น DSW320 สีดำ</t>
  </si>
  <si>
    <t>กองคลัง</t>
  </si>
  <si>
    <t>โต๊ะทำงานเหล็ก ระดับ 3-6</t>
  </si>
  <si>
    <t>พัดลมตั้งพื้น ยี่ห้อ โอกาว่า OA7411</t>
  </si>
  <si>
    <t>พัดลมแขวนเพดาน ยี่ห้อ hatari ขนาด 16" พร้อมอุปกรณ์ติดตั้ง</t>
  </si>
  <si>
    <t>ตู้แอมป์เอนกประสงค์ มีล้อลาก ลำโพงขนาด 8 นิ้ว</t>
  </si>
  <si>
    <t>และ 3 นิ้ว กำลังไฟสูงสุด 400w มีเครื่องเล่น vcd/mp 3</t>
  </si>
  <si>
    <t>พร้อมรีโมทและไมค์ลอยในตัว</t>
  </si>
  <si>
    <t>เครื่องพิมพ์ Brother DCP 195C พร้อมระบบหมึกแบบ</t>
  </si>
  <si>
    <t>Ink Tank</t>
  </si>
  <si>
    <t>ค่าซ่อมแซมรถขยะแบบอัดท้าย</t>
  </si>
  <si>
    <t>ค่าซ่อมแซมของรถบรรทุก 6 ล้อ</t>
  </si>
  <si>
    <t>รายละเอียดครุภัณฑ์ปีงบประมาณ พ.ศ. 2552</t>
  </si>
  <si>
    <t>400-52-039</t>
  </si>
  <si>
    <t>โต๊ะทำงานเหล็ก ระดับ 3-6 พร้อมบานกระจก</t>
  </si>
  <si>
    <t>สำนักปลัด</t>
  </si>
  <si>
    <t>400-52-040</t>
  </si>
  <si>
    <t>400-52-041</t>
  </si>
  <si>
    <t xml:space="preserve"> โต๊ะทำงานเหล็ก ระดับ 3-6 พร้อมบานกระจก</t>
  </si>
  <si>
    <t>416-52-024</t>
  </si>
  <si>
    <t>ครุภัณฑ์คอมพิวเตอร์พร้อมอุปกรณ์</t>
  </si>
  <si>
    <t xml:space="preserve">    - CPU หน่วยประมวลผลข้อมูล ความเร็ว</t>
  </si>
  <si>
    <t xml:space="preserve">      ไม่ต่ำกว่า 2.2 GHz</t>
  </si>
  <si>
    <t xml:space="preserve">    - หน่วยความจำDDR2-RAM ไม่น้อย</t>
  </si>
  <si>
    <t xml:space="preserve">      กว่า 2 GB</t>
  </si>
  <si>
    <t xml:space="preserve">    -ฮาร์ดดิสก์ที่เก็บข้อมูลไม่น้อยกว่า 160 GB (RPM)</t>
  </si>
  <si>
    <t xml:space="preserve">    - เครื่องอ่านและบันทึกข้อมูลลงแผ่นดีวีดี</t>
  </si>
  <si>
    <t xml:space="preserve">    - Monitor จอภาพแสดงข้อมูลขนาดไม่ต่ำ</t>
  </si>
  <si>
    <t xml:space="preserve">       กว่า 19 นิ้ว ลักษณะจอ LCD Wide Screen</t>
  </si>
  <si>
    <t xml:space="preserve">    - LAN ไม่ต่ำกว่า 100 Mbps</t>
  </si>
  <si>
    <t xml:space="preserve">    - การ์ดแสดงภาพไม่ต่ำกว่า 256 MB</t>
  </si>
  <si>
    <t xml:space="preserve">    - ลำโพง Speaker ไม่ต่ำกว่า 240 Watt (P.M.P.O.)</t>
  </si>
  <si>
    <t xml:space="preserve">    - Mouse/Keyboard</t>
  </si>
  <si>
    <t xml:space="preserve">    - เครื่องพิมพ์ LASER Printer ความละเอียดไม่ต่ำ</t>
  </si>
  <si>
    <t xml:space="preserve">       กว่า 600 x 600 dpi ความเร็วในการพิมพ์ขาว-ดำ</t>
  </si>
  <si>
    <t xml:space="preserve">       ไม่น้อยกว่า 15 แผ่น/นาที</t>
  </si>
  <si>
    <t xml:space="preserve">    - โต๊ะวางเครื่องคอมพิวเตอร์สามารถวางเครื่อง</t>
  </si>
  <si>
    <t xml:space="preserve">       พิมพ์และอุปกรณ์ทั้งหมดได้พร้อมเก้าอี้มีพนักพิง</t>
  </si>
  <si>
    <t>รายละเอียดครุภัณฑ์ปีงบประมาณ พ.ศ. 2553</t>
  </si>
  <si>
    <t>ทต.แม่คือ</t>
  </si>
  <si>
    <t xml:space="preserve">    - เครื่องสำรองไฟ มีขนาดจ่ายกำลังไฟฟ้าได้ไม่</t>
  </si>
  <si>
    <t xml:space="preserve">      ต่ำกว่า 750 VA สำรองไฟได้ไม่น้อยกว่า 30 นาที</t>
  </si>
  <si>
    <t>492-52-001</t>
  </si>
  <si>
    <t>เต็นท์สนาม ขนาดกว้าง 4 เมตร ยาว 8 เมตร หลังคา</t>
  </si>
  <si>
    <t>ทรงโค้ง พร้อมพิมพ์ชื่อ อบต.แม่คือ</t>
  </si>
  <si>
    <t>492-52-002</t>
  </si>
  <si>
    <t>492-52-003</t>
  </si>
  <si>
    <t>492-52-004</t>
  </si>
  <si>
    <t>492-52-005</t>
  </si>
  <si>
    <t>400-52-042</t>
  </si>
  <si>
    <t xml:space="preserve">โต๊ะพับอเนกประสงค์ขนาดไม่น้อยกว่า 1830 มม.x </t>
  </si>
  <si>
    <t>762 มม. x 737 มม.</t>
  </si>
  <si>
    <t xml:space="preserve">    </t>
  </si>
  <si>
    <t>400-52-043</t>
  </si>
  <si>
    <t>400-52-044</t>
  </si>
  <si>
    <t>400-52-045</t>
  </si>
  <si>
    <t>400-52-046</t>
  </si>
  <si>
    <t>400-52-047</t>
  </si>
  <si>
    <t>400-52-048</t>
  </si>
  <si>
    <t>400-52-049</t>
  </si>
  <si>
    <t>400-52-050</t>
  </si>
  <si>
    <t>400-52-051</t>
  </si>
  <si>
    <t>401-52-216 ถึง 563</t>
  </si>
  <si>
    <t>เก้าอี้พลาสติกอย่างหนา จำนวน 348 ตัว</t>
  </si>
  <si>
    <t>009-52-003</t>
  </si>
  <si>
    <t>รถจักรยานยนต์  Honda Dream สีดำ</t>
  </si>
  <si>
    <t>ทะเบียน งวษ 580</t>
  </si>
  <si>
    <t>700-52-004</t>
  </si>
  <si>
    <t>เครื่องพ่นหมอกควัน Smart Fog กำลังเครื่องยนต์</t>
  </si>
  <si>
    <t>30 แรงม้า พร้อมสายสะพาย</t>
  </si>
  <si>
    <t>403-51-001</t>
  </si>
  <si>
    <t>ชุดรับแขก แบบไม้เคลือบน้ำยา เบาะผ้าสีแดง</t>
  </si>
  <si>
    <t>ลายช้างไทย จำนวน 3 ชิ้น พร้อมโต๊ะกลาง 1 ตัว</t>
  </si>
  <si>
    <t>404-52-009</t>
  </si>
  <si>
    <t>ชั้นวางของเอนกประสงค์แบบเหล็ก</t>
  </si>
  <si>
    <t>กว้าง 0.90 เมตร สูง 150 ซ.ม. หนา 30 ซม.</t>
  </si>
  <si>
    <t>452-52-006</t>
  </si>
  <si>
    <t>กล้องถ่ายภาพนิ่งระบบดิจิตอล  ยี่ห้อ Cannon</t>
  </si>
  <si>
    <t>ส่วนโยธา</t>
  </si>
  <si>
    <t>รุ่น A480 ความละเอียดของภาพ 10 ล้านพิกเซล</t>
  </si>
  <si>
    <t>มีระบบแฟลช การ์ดความจำขนาด 2 GB</t>
  </si>
  <si>
    <t>416-52-023</t>
  </si>
  <si>
    <t xml:space="preserve">    - หน่วยความจำDDR2-RAM ไม่น้อยกว่า 2 GB</t>
  </si>
  <si>
    <t xml:space="preserve">    - เครื่องพิมพ์ LASER Printer ความละเอียดไม่</t>
  </si>
  <si>
    <t xml:space="preserve">      ต่ำกว่า 600 x 600 dpi ความเร็วในการพิมพ์ขาว</t>
  </si>
  <si>
    <t xml:space="preserve">      -ดำ ไม่น้อยกว่า 15 แผ่น/นาที</t>
  </si>
  <si>
    <t xml:space="preserve">       ต่ำกว่า 750 VA สำรองไฟได้ไม่น้อยกว่า 30 นาที</t>
  </si>
  <si>
    <t>406-52-044</t>
  </si>
  <si>
    <t xml:space="preserve"> ตู้เก็บเอกสารเหล็ก 2 ประตู แบบมี มอก.</t>
  </si>
  <si>
    <t>ส่วนการศึกษา</t>
  </si>
  <si>
    <t>406-52-045</t>
  </si>
  <si>
    <t>406-52-046</t>
  </si>
  <si>
    <t>406-52-047</t>
  </si>
  <si>
    <t>406-52-048</t>
  </si>
  <si>
    <t>400-52-052</t>
  </si>
  <si>
    <t>โต๊ะทำงานเหล็ก ระดับ 3-6 ขนาด 150 x 75 ซม.</t>
  </si>
  <si>
    <t>400-52-053</t>
  </si>
  <si>
    <t>401-52-564</t>
  </si>
  <si>
    <t>เก้าอี้ทำงานแบบมีพนักพิง ล้อเลื่อนและที่วางแขน</t>
  </si>
  <si>
    <t>401-52-565</t>
  </si>
  <si>
    <t>400-52-054</t>
  </si>
  <si>
    <t>โต๊ะนักเรียนแบบไม้หน้าฟอเมการ์ ขาโต๊ะเหล็ก</t>
  </si>
  <si>
    <t>ถึง 063</t>
  </si>
  <si>
    <t xml:space="preserve">แบบยึดติด ขนาดไม่น้อย กว่า 1 x 1 x 0.30 เมตร </t>
  </si>
  <si>
    <t xml:space="preserve">จำนวน 10 ตัว </t>
  </si>
  <si>
    <t>400-52-064</t>
  </si>
  <si>
    <t>โต๊ะไม้หน้าฟอเมการ์สำหรับเด็กรับประทาน</t>
  </si>
  <si>
    <t>ถึง 071</t>
  </si>
  <si>
    <t xml:space="preserve">อาหาร ขนาดไม่น้อยกว่า 60 x 120 x 50 ซม. </t>
  </si>
  <si>
    <t>จำนวน 8 ตัว</t>
  </si>
  <si>
    <t>401-52-566 ถึง 583</t>
  </si>
  <si>
    <t>เก้าอี้ไม้หน้าฟอเมการ์สำหรับเด็กรับประทาน</t>
  </si>
  <si>
    <t>อาหาร ขนาดไม่น้อยกว่า  30 x 120 x 30 ซม</t>
  </si>
  <si>
    <t>จำนวน 16 ตัว</t>
  </si>
  <si>
    <t>404-52-012 ถึง 013</t>
  </si>
  <si>
    <t>ชั้นวางเอกสารแบบไม้หน้าฟอเมการ์ 2 ชั้น ขนาด</t>
  </si>
  <si>
    <t>40 x 80 x 80 เซนติเมตร จำนวน 2 ตัว</t>
  </si>
  <si>
    <t>404-52-014 ถึง 015</t>
  </si>
  <si>
    <t>เงินรับฝาก - ค่าปรับรถบรรทุกน้ำ ฯ</t>
  </si>
  <si>
    <t>ปรับปรุงเงินอุดหนุนค่าเบี้ยฯ</t>
  </si>
  <si>
    <t>ชั้นวางเบาะนอนสำหรับเด็กอนุบาลแบบไม้9ช่อง</t>
  </si>
  <si>
    <t xml:space="preserve">ขนาด 50 x  150 x 150 เซนติเมตร </t>
  </si>
  <si>
    <t>จำนวน 2 ตัว</t>
  </si>
  <si>
    <t>404-52-010 ถึง 011</t>
  </si>
  <si>
    <t xml:space="preserve">ชั้นวางกระเป๋าเด็กอนุบาล 25 ช่อง </t>
  </si>
  <si>
    <t>แบบไม้  ขนาด 35 x 150 x  150</t>
  </si>
  <si>
    <t xml:space="preserve"> เซนติเมตร จำนวน 2 ตัว</t>
  </si>
  <si>
    <t>404-52-016 ถึง 017</t>
  </si>
  <si>
    <t>ชั้นวางรองเท้าแบบเหล็กจำนวน 3 ชั้น</t>
  </si>
  <si>
    <t xml:space="preserve">ขนาด 23 x 50 x 45    เซนติเมตร  </t>
  </si>
  <si>
    <t>406-52-049</t>
  </si>
  <si>
    <t>ตู้บานเลื่อนกระจก ขนาด 120 x 120 x 40 ซม.</t>
  </si>
  <si>
    <t>456-52-003 ถึง 004</t>
  </si>
  <si>
    <t>โทรทัศน์สี ชนิดจอแบน ขนาด 29 นิ้ว    2 เครื่อง</t>
  </si>
  <si>
    <t>ยี่ห้อซัมซุง รุ่น CS29250 ML รุ่นใหม่ขัดเงาสีดำ</t>
  </si>
  <si>
    <t>455-52-002 ถึง 003</t>
  </si>
  <si>
    <t>เครื่องเล่นดีวีดี สามารถอ่านแผ่น MMEG4, DVD,</t>
  </si>
  <si>
    <t xml:space="preserve">VCD, CD, CD-R, MP3  เมนูภาษาไทย </t>
  </si>
  <si>
    <t>ยี่ห้อ โซเคน DV490  จำนวน 2 เครื่อง</t>
  </si>
  <si>
    <t>466-52-009</t>
  </si>
  <si>
    <t>ตู้แอมป์ลำโพงเอนกประสงค์ รุ่น SPA-100 พร้อม</t>
  </si>
  <si>
    <t>461-52-003</t>
  </si>
  <si>
    <t xml:space="preserve">วิทยุเทป CD สามารถเล่นเทป เล่นแผ่น MP3, CD </t>
  </si>
  <si>
    <t xml:space="preserve">และ CD-R ได้ รับสัญญาณวิทยุ AM,FM </t>
  </si>
  <si>
    <t>ยี่ห้อ ฟิลลิป AZ 1047</t>
  </si>
  <si>
    <t>703-52-002</t>
  </si>
  <si>
    <t>ตู้เย็น ขนาด 5.2 คิวบิกฟุต ยี่ห้อ ซันโย รุ่น SR852</t>
  </si>
  <si>
    <t>CT สีฟ้า</t>
  </si>
  <si>
    <t>711-52-001</t>
  </si>
  <si>
    <t>กระติกน้ำร้อน ขนาด 2.2 ลิตร ฐานกระติก</t>
  </si>
  <si>
    <t>สามารถหมุนได้โดยรอบ 360 องศา มีระบบตัดไฟ</t>
  </si>
  <si>
    <t>อัตโนมัติเมื่อน้ำแห้ง ไฟฟ้าลัดวงจร</t>
  </si>
  <si>
    <t xml:space="preserve">หรือ อุณหภูมิสูงผิดปกติ ยี่ห้อ พานาโซนิค </t>
  </si>
  <si>
    <t>NCTWS22</t>
  </si>
  <si>
    <t>400-52-072 ถึง 075</t>
  </si>
  <si>
    <t>โต๊ะไม้หน้าฟอเมการ์ 60 x 180 x 45 ซม.</t>
  </si>
  <si>
    <t>401-52-584 ถึง 591</t>
  </si>
  <si>
    <t>เก้าอี้ไม้หน้าฟอเมการ์ ขนาด 30 x 180 x 20 ซม.</t>
  </si>
  <si>
    <t>(ห้าแสนหกหมื่นแปดพันสี่ร้อยเก้าสิบบาทถ้วน)</t>
  </si>
  <si>
    <t>ง</t>
  </si>
  <si>
    <t>เงินอุดหนุนเฉพาะกิจครุภัณฑ์โรงเรียนอนุบาลแม่คือ</t>
  </si>
  <si>
    <t>จำหน่าย 1 ตัว</t>
  </si>
  <si>
    <t>จำหน่าย</t>
  </si>
  <si>
    <t>เครื่องคอมพิวเตอร์ รายละเอียดต่อไปนี้</t>
  </si>
  <si>
    <t>โรงเรียนบ้าน</t>
  </si>
  <si>
    <t xml:space="preserve"> -Intel Celeron 2.66 GHZ </t>
  </si>
  <si>
    <t>แม่คือ</t>
  </si>
  <si>
    <t xml:space="preserve"> -King ston DDR-RAM 256 MB PC 3200</t>
  </si>
  <si>
    <t xml:space="preserve"> -Maxtor 40 GB 7200</t>
  </si>
  <si>
    <t xml:space="preserve"> -CD - ROM Samsung  52 x </t>
  </si>
  <si>
    <t xml:space="preserve"> -Sony 1.44 MB </t>
  </si>
  <si>
    <t xml:space="preserve"> -Intel Extreme Graphics 64 MB</t>
  </si>
  <si>
    <t xml:space="preserve"> -Sound Blaster compatible 5.1 channels</t>
  </si>
  <si>
    <t xml:space="preserve">on board </t>
  </si>
  <si>
    <t xml:space="preserve"> -AOC 17" Flat</t>
  </si>
  <si>
    <t xml:space="preserve"> -Ant 104 keys</t>
  </si>
  <si>
    <t xml:space="preserve"> -Fimex net scroll</t>
  </si>
  <si>
    <t xml:space="preserve"> -TS-128      280  Watts</t>
  </si>
  <si>
    <t xml:space="preserve"> -Simmax  56 kbps internal</t>
  </si>
  <si>
    <t xml:space="preserve"> -ATX 350 watts</t>
  </si>
  <si>
    <t xml:space="preserve"> -CD - RW  Samsung  52 x32x32 </t>
  </si>
  <si>
    <t>416-48-011</t>
  </si>
  <si>
    <t>รวมเป็นเงิน -หนึ่งแสนสองหมื่นสี่ร้อยบาทถ้วน-</t>
  </si>
  <si>
    <t>บัญชี</t>
  </si>
  <si>
    <t>รายละเอียดครุภัณฑ์ปีงบประมาณ 2549</t>
  </si>
  <si>
    <t>เครื่องพิมพ์ ฮิวเลทแพคการ์ด</t>
  </si>
  <si>
    <t>DESKJET 3845</t>
  </si>
  <si>
    <t>เครื่องคอมพิวเตอร์</t>
  </si>
  <si>
    <t>เครื่องปริ้นเตอร์</t>
  </si>
  <si>
    <t>ตู้เก็บเอกสารเหล็กบานเลื่อนกระจก</t>
  </si>
  <si>
    <t xml:space="preserve">ยี่ห้อ คิงสตาร์ ขนาด 40x115x85 </t>
  </si>
  <si>
    <t>บานกระจก 2 บาน มีชั้นวางปรับระดับได้</t>
  </si>
  <si>
    <t>พร้อมกุญแจล็อค</t>
  </si>
  <si>
    <t xml:space="preserve">เก้าอี้คอมพิวเตอร์ แบบมีล้อเลื่อน </t>
  </si>
  <si>
    <t>มีพนักพิงหนัง ยี่ห้อ ซุปเปอร์</t>
  </si>
  <si>
    <t>โต๊ะวางคอมพิวเตอร์ขนาด 120 ซม.</t>
  </si>
  <si>
    <t>ยี่ห้อ VC</t>
  </si>
  <si>
    <t>โต๊ะวางคอมพิวเตอร์</t>
  </si>
  <si>
    <t>โต๊ะทำงานเหล็ก ยี่ห้อ อีรีแกน พร้อมกระจก</t>
  </si>
  <si>
    <t>ขนาด 1,524 มม. กว้าง 762 มม. สูง 750 มม.</t>
  </si>
  <si>
    <t>ขนาด 914 มม. กว้าง 610 มม. สูง 750 มม.</t>
  </si>
  <si>
    <t xml:space="preserve">เครื่องปรับอากาศขนาด 12,736.65 BTU </t>
  </si>
  <si>
    <t>รุ่น MS/AC 12 ยี่ห้อ MISUSHITA</t>
  </si>
  <si>
    <t>(แบบแยกส่วนชนิดแขวน)</t>
  </si>
  <si>
    <t>รุ่น MI/AC 25 ยี่ห้อ MISUSHITA</t>
  </si>
  <si>
    <t>รุ่น MT600/AC 16 ยี่ห้อ MISUSHITA</t>
  </si>
  <si>
    <t xml:space="preserve">(Remote  Control) เบอร์ 5 ประหยัดไฟ </t>
  </si>
  <si>
    <t xml:space="preserve"> เครื่องปรับอากาศขนาด 26,103.85 BTU </t>
  </si>
  <si>
    <t xml:space="preserve"> เครื่องปรับอากาศขนาด 17,222.07 BTU </t>
  </si>
  <si>
    <t>พร้อมติดตั้งเครื่องปรับอากาศเก่า</t>
  </si>
  <si>
    <t>ตู้ควบคุมวงจรไฟฟ้า</t>
  </si>
  <si>
    <t>ตู้สาขาโทรศัพท์ขนาด 2 สายนอก 8 สายใน</t>
  </si>
  <si>
    <t>ชุดป้องกันกระแสเหนี่ยวนำทางสายโทรศัพท์</t>
  </si>
  <si>
    <t>2 วงจร ระบบเดลต้ากราวด์</t>
  </si>
  <si>
    <t>เครื่องโทรศัพท์โฟนนิค</t>
  </si>
  <si>
    <t>เครื่องปรับระดับแรงดันกระแสไฟฟ้า</t>
  </si>
  <si>
    <t>สเตบิไลเซอร์ 500 VA</t>
  </si>
  <si>
    <t>สว่านไฟฟ้าชนิดเจาะคอนกรีต ขนาด 1/2 นิ้ว</t>
  </si>
  <si>
    <t>แบบกระแทก ยี่ห้อ บอส</t>
  </si>
  <si>
    <t>ค่ามิเตอร์ไฟฟ้าในส่วนที่ขอเพิ่มขนาดมิเตอร์</t>
  </si>
  <si>
    <t>ไฟฟ้า จากมิเตอร์ 15 แอมป์ 1 เฟส</t>
  </si>
  <si>
    <t xml:space="preserve">เป็นมิเตอร์ขนาด 30 แอมป์ 3 เฟส </t>
  </si>
  <si>
    <t>จำนวน 1 เครื่อง</t>
  </si>
  <si>
    <t>เครื่องถ่ายเอกสารระบบดิจิตอล</t>
  </si>
  <si>
    <t>ยี่ห้อ Konica Minolta รุ่น bizhub-210</t>
  </si>
  <si>
    <t>พร้อมปริ้นเตอร์สแกนเนอร์</t>
  </si>
  <si>
    <t>ชุดกลับสำเนาอัติโนมัติ</t>
  </si>
  <si>
    <t>ชุดป้อนสำเนาอัตโนมัติ</t>
  </si>
  <si>
    <t>และตู้รองเครื่อง</t>
  </si>
  <si>
    <t xml:space="preserve"> - CPU P4 2.66 จิกะไบต์</t>
  </si>
  <si>
    <t xml:space="preserve"> - DDR RAM 512 MB</t>
  </si>
  <si>
    <t xml:space="preserve"> - HDD 80 GB</t>
  </si>
  <si>
    <t xml:space="preserve"> - VGA FS5200 MB TV-OUT</t>
  </si>
  <si>
    <t xml:space="preserve"> - DVD-ROM</t>
  </si>
  <si>
    <t xml:space="preserve"> - DVD-RW</t>
  </si>
  <si>
    <t xml:space="preserve"> - MONITOR LCD 17" PHILPS</t>
  </si>
  <si>
    <t xml:space="preserve"> - เครื่องสำรองไฟ 650 VA</t>
  </si>
  <si>
    <t xml:space="preserve"> - ลำโพง SAAT 82S</t>
  </si>
  <si>
    <t xml:space="preserve"> - Flash drive 128 MB</t>
  </si>
  <si>
    <t xml:space="preserve"> - เครื่องพิมพ์เลเซอร์ ยี่ห้อ SUMSUNG</t>
  </si>
  <si>
    <t>ยี่ห้อ HP DESKJET 1280</t>
  </si>
  <si>
    <t>ขนาด A3</t>
  </si>
  <si>
    <t>เครื่องปรับอากาศ ยี่ห้อ Saijo Denki</t>
  </si>
  <si>
    <t>003-53-001</t>
  </si>
  <si>
    <t>รถบรรทุกน้ำอเนกประสงค์ ชนิด 6 ล้อ เครื่องยนต์</t>
  </si>
  <si>
    <t>ดีเซล 130 แรงม้า ตัวติดตั้งมีความจุไม่น้อยกว่า 4,000 ล</t>
  </si>
  <si>
    <t>ติดตั้งปั้มสูบน้ำแรงดันสูง แท่นปืนฉีดน้ำดับเพลิง</t>
  </si>
  <si>
    <t>สเปรย์พรมน้ำถนนและอุปกรณ์ในการดับเพลิงครบ</t>
  </si>
  <si>
    <t>รถยี่ห้อ อีซูซุ รุ่น NMR85H รถสีแดง</t>
  </si>
  <si>
    <t>หมายเลขตัวถัง MPINMR85H9T101384</t>
  </si>
  <si>
    <t>หมายเลขเครื่องยนต์ 4JJ1843757</t>
  </si>
  <si>
    <t xml:space="preserve"> - รถบรรทุกน้ำอเนกประสงค์</t>
  </si>
  <si>
    <t>และอุปกรณ์รวมติดตั้ง</t>
  </si>
  <si>
    <t>ขนาด 25,000 BTU แบบแยกชิ้นส่วน</t>
  </si>
  <si>
    <t xml:space="preserve"> - CD-ROM 52 X</t>
  </si>
  <si>
    <t xml:space="preserve"> - CD-RW COMBO</t>
  </si>
  <si>
    <t>โต๊ะทำงานเหล็ก พร้อมกระจก</t>
  </si>
  <si>
    <t xml:space="preserve"> ขนาด 1524X762X750 มม.</t>
  </si>
  <si>
    <t>เก้าอี้ทำงาน ขนาด 600X750X1,050 มม.</t>
  </si>
  <si>
    <t>สามารถปรับระดับได้ และมีที่พักแขน</t>
  </si>
  <si>
    <t>เก้าอี้ทำงาน ขนาด 560X580X800 มม.</t>
  </si>
  <si>
    <t>เก้าอี้พักคอย ขนาด 4 ที่นั่ง จำนวน 1 ชุด</t>
  </si>
  <si>
    <t>เก้าอี้พักคอย ขนาด 3 ที่นั่ง จำนวน 4 ชุด</t>
  </si>
  <si>
    <t>เก้าอี้ผู้มาติดต่อ เป็นขาเหล็ก ที่นั่งและพนักพิง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</si>
</sst>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d\ ดดดด\ bbbb"/>
    <numFmt numFmtId="190" formatCode="#,##0.00_ ;\-#,##0.00\ "/>
    <numFmt numFmtId="191" formatCode="0.0"/>
    <numFmt numFmtId="192" formatCode="#,##0.0"/>
    <numFmt numFmtId="193" formatCode="_-* #,##0.000_-;\-* #,##0.000_-;_-* &quot;-&quot;??_-;_-@_-"/>
    <numFmt numFmtId="194" formatCode="#,##0.0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t&quot;$&quot;#,##0_);\(t&quot;$&quot;#,##0\)"/>
    <numFmt numFmtId="204" formatCode="t&quot;$&quot;#,##0_);[Red]\(t&quot;$&quot;#,##0\)"/>
    <numFmt numFmtId="205" formatCode="t&quot;$&quot;#,##0.00_);\(t&quot;$&quot;#,##0.00\)"/>
    <numFmt numFmtId="206" formatCode="t&quot;$&quot;#,##0.00_);[Red]\(t&quot;$&quot;#,##0.00\)"/>
    <numFmt numFmtId="207" formatCode="#,##0.0000000000000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#,##0.00000"/>
    <numFmt numFmtId="216" formatCode="#,##0.0000"/>
    <numFmt numFmtId="217" formatCode="#,##0.00;\(#,##0.00\)"/>
    <numFmt numFmtId="218" formatCode="_-* #,##0.0000_-;\-* #,##0.0000_-;_-* &quot;-&quot;??_-;_-@_-"/>
    <numFmt numFmtId="219" formatCode="[$-107041E]d\ mmm\ yy;@"/>
    <numFmt numFmtId="220" formatCode="_-* #,##0.0_-;\-* #,##0.0_-;_-* &quot;-&quot;_-;_-@_-"/>
    <numFmt numFmtId="221" formatCode="_-* #,##0.00_-;\-* #,##0.00_-;_-* &quot;-&quot;_-;_-@_-"/>
    <numFmt numFmtId="222" formatCode="#,##0_ ;\-#,##0\ "/>
    <numFmt numFmtId="223" formatCode="\+\ \ #,##0_ ;\-\ \ #,##0\ "/>
    <numFmt numFmtId="224" formatCode="\+\ \ #,##0_ ;\-\ \ #,##0\ _ ;\-\ \-_-* &quot;-&quot;_ ;\-\ "/>
    <numFmt numFmtId="225" formatCode="\+\ \ #,##0.00_ ;\-\ \ #,##0.00\ _ ;* &quot;-&quot;_ \ ;\-\ "/>
    <numFmt numFmtId="226" formatCode="\+\ \ #,##0.00_ ;\-\ \ #,##0.00\ _;* &quot;-&quot;_ \ ;\-\ "/>
    <numFmt numFmtId="227" formatCode="\+\ \ #,##0.00_ ;\-\ \ #,##0.00_ ;* &quot;-&quot;_ \ ;\-\ "/>
    <numFmt numFmtId="228" formatCode="0."/>
    <numFmt numFmtId="229" formatCode="ว\ ดดด\ ปปปป"/>
    <numFmt numFmtId="230" formatCode="_-* #,##0.0_-;\-* #,##0.0_-;_-* &quot;-&quot;?_-;_-@_-"/>
    <numFmt numFmtId="231" formatCode="[$-41E]d\ mmmm\ yyyy"/>
    <numFmt numFmtId="232" formatCode="&quot;ใช่&quot;;&quot;ใช่&quot;;&quot;ไม่ใช่&quot;"/>
    <numFmt numFmtId="233" formatCode="&quot;จริง&quot;;&quot;จริง&quot;;&quot;เท็จ&quot;"/>
    <numFmt numFmtId="234" formatCode="&quot;เปิด&quot;;&quot;เปิด&quot;;&quot;ปิด&quot;"/>
    <numFmt numFmtId="235" formatCode="[$€-2]\ #,##0.00_);[Red]\([$€-2]\ #,##0.00\)"/>
  </numFmts>
  <fonts count="70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u val="single"/>
      <sz val="16"/>
      <name val="Cordia New"/>
      <family val="2"/>
    </font>
    <font>
      <b/>
      <sz val="20"/>
      <name val="Cordia New"/>
      <family val="2"/>
    </font>
    <font>
      <b/>
      <sz val="18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2"/>
      <name val="Cordia New"/>
      <family val="2"/>
    </font>
    <font>
      <b/>
      <sz val="16"/>
      <name val="AngsanaUPC"/>
      <family val="1"/>
    </font>
    <font>
      <sz val="8"/>
      <name val="Cordia New"/>
      <family val="0"/>
    </font>
    <font>
      <b/>
      <sz val="18"/>
      <name val="Cordia New"/>
      <family val="2"/>
    </font>
    <font>
      <b/>
      <u val="single"/>
      <sz val="16"/>
      <name val="Cordia New"/>
      <family val="2"/>
    </font>
    <font>
      <sz val="13.5"/>
      <name val="Cordia New"/>
      <family val="0"/>
    </font>
    <font>
      <sz val="13"/>
      <name val="Cordia New"/>
      <family val="2"/>
    </font>
    <font>
      <u val="single"/>
      <sz val="14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sz val="14"/>
      <color indexed="10"/>
      <name val="AngsanaUPC"/>
      <family val="1"/>
    </font>
    <font>
      <sz val="13"/>
      <name val="Angsana New"/>
      <family val="1"/>
    </font>
    <font>
      <b/>
      <sz val="13.5"/>
      <name val="Angsana New"/>
      <family val="1"/>
    </font>
    <font>
      <sz val="13.5"/>
      <name val="Angsana New"/>
      <family val="1"/>
    </font>
    <font>
      <b/>
      <sz val="14"/>
      <name val="Angsana New"/>
      <family val="1"/>
    </font>
    <font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  <font>
      <sz val="12"/>
      <color indexed="8"/>
      <name val="Cordia New"/>
      <family val="2"/>
    </font>
    <font>
      <sz val="10"/>
      <color indexed="8"/>
      <name val="Cordia New"/>
      <family val="2"/>
    </font>
    <font>
      <b/>
      <u val="single"/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11"/>
      <color indexed="8"/>
      <name val="Cordia New"/>
      <family val="2"/>
    </font>
    <font>
      <b/>
      <u val="single"/>
      <sz val="11"/>
      <color indexed="8"/>
      <name val="Cordia New"/>
      <family val="2"/>
    </font>
    <font>
      <sz val="11"/>
      <name val="AngsanaUPC"/>
      <family val="1"/>
    </font>
    <font>
      <b/>
      <sz val="11"/>
      <color indexed="8"/>
      <name val="Cordia New"/>
      <family val="2"/>
    </font>
    <font>
      <sz val="11"/>
      <name val="Cordia New"/>
      <family val="2"/>
    </font>
    <font>
      <sz val="16"/>
      <color indexed="8"/>
      <name val="Angsana New"/>
      <family val="2"/>
    </font>
    <font>
      <sz val="16"/>
      <color indexed="9"/>
      <name val="Angsana New"/>
      <family val="2"/>
    </font>
    <font>
      <b/>
      <sz val="16"/>
      <color indexed="52"/>
      <name val="Angsana New"/>
      <family val="2"/>
    </font>
    <font>
      <sz val="16"/>
      <color indexed="10"/>
      <name val="Angsana New"/>
      <family val="2"/>
    </font>
    <font>
      <i/>
      <sz val="16"/>
      <color indexed="23"/>
      <name val="Angsana New"/>
      <family val="2"/>
    </font>
    <font>
      <b/>
      <sz val="16"/>
      <color indexed="9"/>
      <name val="Angsana New"/>
      <family val="2"/>
    </font>
    <font>
      <sz val="16"/>
      <color indexed="52"/>
      <name val="Angsana New"/>
      <family val="2"/>
    </font>
    <font>
      <sz val="16"/>
      <color indexed="17"/>
      <name val="Angsana New"/>
      <family val="2"/>
    </font>
    <font>
      <sz val="16"/>
      <color indexed="62"/>
      <name val="Angsana New"/>
      <family val="2"/>
    </font>
    <font>
      <sz val="16"/>
      <color indexed="60"/>
      <name val="Angsana New"/>
      <family val="2"/>
    </font>
    <font>
      <b/>
      <sz val="16"/>
      <color indexed="8"/>
      <name val="Angsana New"/>
      <family val="2"/>
    </font>
    <font>
      <sz val="16"/>
      <color indexed="20"/>
      <name val="Angsana New"/>
      <family val="2"/>
    </font>
    <font>
      <b/>
      <sz val="16"/>
      <color indexed="63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7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6" applyNumberFormat="0" applyFill="0" applyAlignment="0" applyProtection="0"/>
    <xf numFmtId="0" fontId="61" fillId="4" borderId="0" applyNumberFormat="0" applyBorder="0" applyAlignment="0" applyProtection="0"/>
    <xf numFmtId="0" fontId="27" fillId="0" borderId="0">
      <alignment/>
      <protection/>
    </xf>
    <xf numFmtId="0" fontId="62" fillId="7" borderId="1" applyNumberFormat="0" applyAlignment="0" applyProtection="0"/>
    <xf numFmtId="0" fontId="63" fillId="22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3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66" fillId="20" borderId="8" applyNumberFormat="0" applyAlignment="0" applyProtection="0"/>
    <xf numFmtId="0" fontId="0" fillId="23" borderId="7" applyNumberFormat="0" applyFon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3" fontId="0" fillId="0" borderId="14" xfId="77" applyBorder="1" applyAlignment="1">
      <alignment/>
    </xf>
    <xf numFmtId="43" fontId="0" fillId="0" borderId="0" xfId="77" applyFont="1" applyAlignment="1">
      <alignment horizontal="center"/>
    </xf>
    <xf numFmtId="0" fontId="2" fillId="0" borderId="12" xfId="0" applyFont="1" applyBorder="1" applyAlignment="1">
      <alignment/>
    </xf>
    <xf numFmtId="43" fontId="2" fillId="0" borderId="13" xfId="77" applyFont="1" applyBorder="1" applyAlignment="1">
      <alignment/>
    </xf>
    <xf numFmtId="43" fontId="0" fillId="0" borderId="13" xfId="77" applyBorder="1" applyAlignment="1">
      <alignment/>
    </xf>
    <xf numFmtId="188" fontId="0" fillId="0" borderId="0" xfId="77" applyNumberFormat="1" applyBorder="1" applyAlignment="1">
      <alignment/>
    </xf>
    <xf numFmtId="43" fontId="2" fillId="0" borderId="15" xfId="77" applyNumberFormat="1" applyFont="1" applyBorder="1" applyAlignment="1">
      <alignment/>
    </xf>
    <xf numFmtId="43" fontId="0" fillId="0" borderId="0" xfId="77" applyAlignment="1">
      <alignment/>
    </xf>
    <xf numFmtId="0" fontId="2" fillId="0" borderId="0" xfId="0" applyFont="1" applyAlignment="1">
      <alignment/>
    </xf>
    <xf numFmtId="43" fontId="2" fillId="0" borderId="13" xfId="0" applyNumberFormat="1" applyFont="1" applyBorder="1" applyAlignment="1">
      <alignment/>
    </xf>
    <xf numFmtId="188" fontId="2" fillId="0" borderId="13" xfId="0" applyNumberFormat="1" applyFont="1" applyBorder="1" applyAlignment="1">
      <alignment horizontal="center"/>
    </xf>
    <xf numFmtId="43" fontId="2" fillId="0" borderId="15" xfId="77" applyFont="1" applyBorder="1" applyAlignment="1">
      <alignment/>
    </xf>
    <xf numFmtId="43" fontId="0" fillId="0" borderId="0" xfId="77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3" fillId="0" borderId="0" xfId="0" applyFont="1" applyAlignment="1">
      <alignment/>
    </xf>
    <xf numFmtId="43" fontId="3" fillId="0" borderId="0" xfId="77" applyFont="1" applyAlignment="1">
      <alignment/>
    </xf>
    <xf numFmtId="0" fontId="4" fillId="0" borderId="0" xfId="0" applyFont="1" applyAlignment="1">
      <alignment horizontal="center"/>
    </xf>
    <xf numFmtId="43" fontId="3" fillId="0" borderId="0" xfId="77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12" xfId="77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8" xfId="77" applyFont="1" applyBorder="1" applyAlignment="1">
      <alignment/>
    </xf>
    <xf numFmtId="0" fontId="5" fillId="0" borderId="0" xfId="0" applyFont="1" applyAlignment="1">
      <alignment horizontal="center"/>
    </xf>
    <xf numFmtId="188" fontId="0" fillId="0" borderId="16" xfId="77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8" fontId="0" fillId="0" borderId="22" xfId="77" applyNumberFormat="1" applyBorder="1" applyAlignment="1">
      <alignment/>
    </xf>
    <xf numFmtId="0" fontId="0" fillId="0" borderId="22" xfId="0" applyBorder="1" applyAlignment="1">
      <alignment horizontal="center"/>
    </xf>
    <xf numFmtId="188" fontId="0" fillId="0" borderId="17" xfId="0" applyNumberFormat="1" applyBorder="1" applyAlignment="1">
      <alignment/>
    </xf>
    <xf numFmtId="188" fontId="0" fillId="0" borderId="0" xfId="77" applyNumberFormat="1" applyBorder="1" applyAlignment="1">
      <alignment/>
    </xf>
    <xf numFmtId="188" fontId="0" fillId="0" borderId="0" xfId="77" applyNumberFormat="1" applyFont="1" applyAlignment="1">
      <alignment horizontal="center"/>
    </xf>
    <xf numFmtId="188" fontId="0" fillId="0" borderId="17" xfId="0" applyNumberFormat="1" applyBorder="1" applyAlignment="1">
      <alignment horizontal="center"/>
    </xf>
    <xf numFmtId="43" fontId="0" fillId="0" borderId="0" xfId="0" applyNumberFormat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3" fontId="7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3" fontId="7" fillId="0" borderId="2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3" fontId="7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4" fontId="7" fillId="0" borderId="15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88" fontId="0" fillId="0" borderId="0" xfId="0" applyNumberFormat="1" applyAlignment="1">
      <alignment/>
    </xf>
    <xf numFmtId="43" fontId="8" fillId="0" borderId="0" xfId="77" applyFont="1" applyAlignment="1">
      <alignment/>
    </xf>
    <xf numFmtId="0" fontId="10" fillId="0" borderId="15" xfId="0" applyFont="1" applyBorder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3" fontId="2" fillId="0" borderId="0" xfId="77" applyFont="1" applyBorder="1" applyAlignment="1">
      <alignment/>
    </xf>
    <xf numFmtId="43" fontId="0" fillId="0" borderId="0" xfId="77" applyFont="1" applyAlignment="1">
      <alignment/>
    </xf>
    <xf numFmtId="43" fontId="0" fillId="0" borderId="0" xfId="77" applyFont="1" applyAlignment="1">
      <alignment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10" fillId="0" borderId="2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43" fontId="9" fillId="0" borderId="22" xfId="77" applyFont="1" applyBorder="1" applyAlignment="1">
      <alignment/>
    </xf>
    <xf numFmtId="43" fontId="9" fillId="0" borderId="25" xfId="77" applyFont="1" applyBorder="1" applyAlignment="1">
      <alignment/>
    </xf>
    <xf numFmtId="43" fontId="9" fillId="0" borderId="12" xfId="77" applyFont="1" applyBorder="1" applyAlignment="1">
      <alignment/>
    </xf>
    <xf numFmtId="43" fontId="9" fillId="0" borderId="26" xfId="77" applyFont="1" applyBorder="1" applyAlignment="1">
      <alignment/>
    </xf>
    <xf numFmtId="43" fontId="9" fillId="0" borderId="27" xfId="77" applyFont="1" applyBorder="1" applyAlignment="1">
      <alignment/>
    </xf>
    <xf numFmtId="43" fontId="9" fillId="0" borderId="28" xfId="77" applyFont="1" applyBorder="1" applyAlignment="1">
      <alignment/>
    </xf>
    <xf numFmtId="43" fontId="9" fillId="0" borderId="29" xfId="77" applyFont="1" applyBorder="1" applyAlignment="1">
      <alignment/>
    </xf>
    <xf numFmtId="43" fontId="9" fillId="0" borderId="30" xfId="77" applyFont="1" applyBorder="1" applyAlignment="1">
      <alignment/>
    </xf>
    <xf numFmtId="43" fontId="9" fillId="0" borderId="17" xfId="77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188" fontId="7" fillId="0" borderId="15" xfId="77" applyNumberFormat="1" applyFont="1" applyBorder="1" applyAlignment="1">
      <alignment horizontal="center"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/>
    </xf>
    <xf numFmtId="0" fontId="7" fillId="0" borderId="15" xfId="0" applyFont="1" applyBorder="1" applyAlignment="1">
      <alignment horizontal="right"/>
    </xf>
    <xf numFmtId="188" fontId="10" fillId="0" borderId="23" xfId="77" applyNumberFormat="1" applyFont="1" applyBorder="1" applyAlignment="1">
      <alignment horizontal="center"/>
    </xf>
    <xf numFmtId="188" fontId="1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43" fontId="14" fillId="0" borderId="0" xfId="0" applyNumberFormat="1" applyFont="1" applyAlignment="1">
      <alignment/>
    </xf>
    <xf numFmtId="43" fontId="9" fillId="0" borderId="31" xfId="77" applyFont="1" applyBorder="1" applyAlignment="1">
      <alignment/>
    </xf>
    <xf numFmtId="0" fontId="0" fillId="0" borderId="34" xfId="0" applyFont="1" applyBorder="1" applyAlignment="1">
      <alignment/>
    </xf>
    <xf numFmtId="49" fontId="9" fillId="0" borderId="34" xfId="0" applyNumberFormat="1" applyFont="1" applyBorder="1" applyAlignment="1">
      <alignment horizontal="center"/>
    </xf>
    <xf numFmtId="43" fontId="9" fillId="0" borderId="34" xfId="77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35" xfId="0" applyFont="1" applyBorder="1" applyAlignment="1">
      <alignment/>
    </xf>
    <xf numFmtId="43" fontId="0" fillId="0" borderId="35" xfId="77" applyFont="1" applyBorder="1" applyAlignment="1">
      <alignment/>
    </xf>
    <xf numFmtId="0" fontId="0" fillId="0" borderId="36" xfId="0" applyFont="1" applyBorder="1" applyAlignment="1">
      <alignment/>
    </xf>
    <xf numFmtId="43" fontId="0" fillId="0" borderId="0" xfId="77" applyFont="1" applyAlignment="1">
      <alignment/>
    </xf>
    <xf numFmtId="43" fontId="0" fillId="0" borderId="0" xfId="77" applyNumberFormat="1" applyFont="1" applyBorder="1" applyAlignment="1">
      <alignment/>
    </xf>
    <xf numFmtId="43" fontId="0" fillId="0" borderId="36" xfId="77" applyFont="1" applyBorder="1" applyAlignment="1">
      <alignment/>
    </xf>
    <xf numFmtId="43" fontId="0" fillId="0" borderId="0" xfId="77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0" fillId="0" borderId="18" xfId="77" applyNumberFormat="1" applyFont="1" applyBorder="1" applyAlignment="1">
      <alignment/>
    </xf>
    <xf numFmtId="218" fontId="0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5" xfId="0" applyNumberFormat="1" applyFont="1" applyBorder="1" applyAlignment="1">
      <alignment/>
    </xf>
    <xf numFmtId="43" fontId="7" fillId="0" borderId="15" xfId="77" applyFont="1" applyBorder="1" applyAlignment="1">
      <alignment/>
    </xf>
    <xf numFmtId="0" fontId="18" fillId="0" borderId="15" xfId="0" applyFont="1" applyBorder="1" applyAlignment="1">
      <alignment/>
    </xf>
    <xf numFmtId="43" fontId="7" fillId="0" borderId="37" xfId="77" applyFont="1" applyBorder="1" applyAlignment="1">
      <alignment/>
    </xf>
    <xf numFmtId="188" fontId="18" fillId="0" borderId="15" xfId="77" applyNumberFormat="1" applyFont="1" applyBorder="1" applyAlignment="1">
      <alignment horizontal="center"/>
    </xf>
    <xf numFmtId="188" fontId="18" fillId="0" borderId="14" xfId="77" applyNumberFormat="1" applyFont="1" applyBorder="1" applyAlignment="1">
      <alignment horizontal="center"/>
    </xf>
    <xf numFmtId="49" fontId="18" fillId="0" borderId="14" xfId="0" applyNumberFormat="1" applyFont="1" applyBorder="1" applyAlignment="1">
      <alignment/>
    </xf>
    <xf numFmtId="0" fontId="19" fillId="0" borderId="15" xfId="0" applyFont="1" applyBorder="1" applyAlignment="1">
      <alignment horizontal="center"/>
    </xf>
    <xf numFmtId="49" fontId="18" fillId="0" borderId="38" xfId="0" applyNumberFormat="1" applyFont="1" applyBorder="1" applyAlignment="1">
      <alignment/>
    </xf>
    <xf numFmtId="49" fontId="18" fillId="0" borderId="37" xfId="0" applyNumberFormat="1" applyFont="1" applyBorder="1" applyAlignment="1">
      <alignment/>
    </xf>
    <xf numFmtId="49" fontId="18" fillId="0" borderId="15" xfId="0" applyNumberFormat="1" applyFont="1" applyBorder="1" applyAlignment="1">
      <alignment wrapText="1"/>
    </xf>
    <xf numFmtId="0" fontId="18" fillId="0" borderId="15" xfId="0" applyFont="1" applyBorder="1" applyAlignment="1">
      <alignment horizontal="right"/>
    </xf>
    <xf numFmtId="49" fontId="18" fillId="0" borderId="13" xfId="0" applyNumberFormat="1" applyFont="1" applyBorder="1" applyAlignment="1">
      <alignment/>
    </xf>
    <xf numFmtId="0" fontId="17" fillId="0" borderId="0" xfId="0" applyFont="1" applyAlignment="1">
      <alignment/>
    </xf>
    <xf numFmtId="188" fontId="17" fillId="0" borderId="39" xfId="77" applyNumberFormat="1" applyFont="1" applyBorder="1" applyAlignment="1">
      <alignment horizontal="center"/>
    </xf>
    <xf numFmtId="188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21" fillId="0" borderId="15" xfId="0" applyFont="1" applyBorder="1" applyAlignment="1">
      <alignment horizontal="center"/>
    </xf>
    <xf numFmtId="49" fontId="19" fillId="0" borderId="15" xfId="0" applyNumberFormat="1" applyFont="1" applyBorder="1" applyAlignment="1">
      <alignment/>
    </xf>
    <xf numFmtId="0" fontId="22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188" fontId="18" fillId="0" borderId="0" xfId="77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wrapText="1"/>
    </xf>
    <xf numFmtId="0" fontId="15" fillId="0" borderId="0" xfId="0" applyFont="1" applyAlignment="1">
      <alignment/>
    </xf>
    <xf numFmtId="0" fontId="24" fillId="0" borderId="40" xfId="0" applyFont="1" applyBorder="1" applyAlignment="1">
      <alignment/>
    </xf>
    <xf numFmtId="49" fontId="24" fillId="0" borderId="40" xfId="0" applyNumberFormat="1" applyFont="1" applyBorder="1" applyAlignment="1">
      <alignment horizontal="center"/>
    </xf>
    <xf numFmtId="43" fontId="24" fillId="0" borderId="41" xfId="77" applyFont="1" applyBorder="1" applyAlignment="1">
      <alignment/>
    </xf>
    <xf numFmtId="43" fontId="24" fillId="0" borderId="40" xfId="77" applyFont="1" applyBorder="1" applyAlignment="1">
      <alignment/>
    </xf>
    <xf numFmtId="0" fontId="24" fillId="0" borderId="42" xfId="0" applyFont="1" applyBorder="1" applyAlignment="1">
      <alignment/>
    </xf>
    <xf numFmtId="49" fontId="24" fillId="0" borderId="42" xfId="0" applyNumberFormat="1" applyFont="1" applyBorder="1" applyAlignment="1">
      <alignment horizontal="center"/>
    </xf>
    <xf numFmtId="43" fontId="24" fillId="0" borderId="43" xfId="77" applyFont="1" applyBorder="1" applyAlignment="1">
      <alignment/>
    </xf>
    <xf numFmtId="43" fontId="24" fillId="0" borderId="42" xfId="77" applyFont="1" applyBorder="1" applyAlignment="1">
      <alignment/>
    </xf>
    <xf numFmtId="43" fontId="15" fillId="0" borderId="0" xfId="0" applyNumberFormat="1" applyFont="1" applyAlignment="1">
      <alignment/>
    </xf>
    <xf numFmtId="0" fontId="24" fillId="0" borderId="44" xfId="0" applyFont="1" applyBorder="1" applyAlignment="1">
      <alignment/>
    </xf>
    <xf numFmtId="49" fontId="24" fillId="0" borderId="44" xfId="0" applyNumberFormat="1" applyFont="1" applyBorder="1" applyAlignment="1">
      <alignment horizontal="center"/>
    </xf>
    <xf numFmtId="43" fontId="24" fillId="0" borderId="43" xfId="77" applyFont="1" applyBorder="1" applyAlignment="1">
      <alignment horizontal="center"/>
    </xf>
    <xf numFmtId="0" fontId="24" fillId="0" borderId="45" xfId="0" applyFont="1" applyBorder="1" applyAlignment="1">
      <alignment/>
    </xf>
    <xf numFmtId="49" fontId="24" fillId="0" borderId="45" xfId="0" applyNumberFormat="1" applyFont="1" applyBorder="1" applyAlignment="1">
      <alignment horizontal="center"/>
    </xf>
    <xf numFmtId="43" fontId="24" fillId="0" borderId="46" xfId="77" applyFont="1" applyBorder="1" applyAlignment="1">
      <alignment/>
    </xf>
    <xf numFmtId="43" fontId="24" fillId="0" borderId="45" xfId="77" applyFont="1" applyBorder="1" applyAlignment="1">
      <alignment/>
    </xf>
    <xf numFmtId="0" fontId="24" fillId="0" borderId="0" xfId="0" applyFont="1" applyAlignment="1">
      <alignment/>
    </xf>
    <xf numFmtId="0" fontId="24" fillId="0" borderId="47" xfId="0" applyFont="1" applyBorder="1" applyAlignment="1">
      <alignment horizontal="center"/>
    </xf>
    <xf numFmtId="43" fontId="23" fillId="0" borderId="39" xfId="77" applyFont="1" applyBorder="1" applyAlignment="1">
      <alignment/>
    </xf>
    <xf numFmtId="0" fontId="14" fillId="0" borderId="0" xfId="0" applyFont="1" applyAlignment="1">
      <alignment horizontal="center"/>
    </xf>
    <xf numFmtId="43" fontId="15" fillId="0" borderId="0" xfId="77" applyFont="1" applyAlignment="1">
      <alignment/>
    </xf>
    <xf numFmtId="43" fontId="2" fillId="0" borderId="12" xfId="77" applyFont="1" applyBorder="1" applyAlignment="1">
      <alignment horizontal="center"/>
    </xf>
    <xf numFmtId="43" fontId="2" fillId="0" borderId="13" xfId="77" applyFont="1" applyBorder="1" applyAlignment="1">
      <alignment/>
    </xf>
    <xf numFmtId="43" fontId="24" fillId="0" borderId="26" xfId="77" applyFont="1" applyBorder="1" applyAlignment="1">
      <alignment/>
    </xf>
    <xf numFmtId="43" fontId="24" fillId="0" borderId="27" xfId="77" applyFont="1" applyBorder="1" applyAlignment="1">
      <alignment/>
    </xf>
    <xf numFmtId="43" fontId="3" fillId="0" borderId="0" xfId="0" applyNumberFormat="1" applyFont="1" applyAlignment="1">
      <alignment/>
    </xf>
    <xf numFmtId="188" fontId="0" fillId="0" borderId="0" xfId="77" applyNumberFormat="1" applyAlignment="1">
      <alignment/>
    </xf>
    <xf numFmtId="0" fontId="0" fillId="0" borderId="17" xfId="0" applyBorder="1" applyAlignment="1">
      <alignment/>
    </xf>
    <xf numFmtId="0" fontId="0" fillId="0" borderId="48" xfId="0" applyBorder="1" applyAlignment="1">
      <alignment/>
    </xf>
    <xf numFmtId="43" fontId="1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22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16" xfId="0" applyFont="1" applyBorder="1" applyAlignment="1">
      <alignment/>
    </xf>
    <xf numFmtId="49" fontId="26" fillId="0" borderId="22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0" fontId="24" fillId="0" borderId="29" xfId="0" applyFont="1" applyBorder="1" applyAlignment="1">
      <alignment/>
    </xf>
    <xf numFmtId="49" fontId="26" fillId="0" borderId="29" xfId="0" applyNumberFormat="1" applyFont="1" applyBorder="1" applyAlignment="1">
      <alignment horizontal="center"/>
    </xf>
    <xf numFmtId="43" fontId="0" fillId="0" borderId="16" xfId="77" applyBorder="1" applyAlignment="1">
      <alignment/>
    </xf>
    <xf numFmtId="49" fontId="25" fillId="0" borderId="15" xfId="0" applyNumberFormat="1" applyFont="1" applyBorder="1" applyAlignment="1">
      <alignment/>
    </xf>
    <xf numFmtId="0" fontId="45" fillId="0" borderId="0" xfId="85" applyFont="1">
      <alignment/>
      <protection/>
    </xf>
    <xf numFmtId="0" fontId="45" fillId="0" borderId="15" xfId="85" applyFont="1" applyBorder="1" applyAlignment="1">
      <alignment horizontal="center" vertical="top"/>
      <protection/>
    </xf>
    <xf numFmtId="43" fontId="45" fillId="0" borderId="15" xfId="77" applyFont="1" applyBorder="1" applyAlignment="1">
      <alignment horizontal="center" vertical="top"/>
    </xf>
    <xf numFmtId="43" fontId="45" fillId="0" borderId="15" xfId="77" applyFont="1" applyBorder="1" applyAlignment="1">
      <alignment horizontal="center" vertical="top" wrapText="1"/>
    </xf>
    <xf numFmtId="0" fontId="45" fillId="0" borderId="0" xfId="85" applyFont="1" applyAlignment="1">
      <alignment vertical="top"/>
      <protection/>
    </xf>
    <xf numFmtId="43" fontId="45" fillId="0" borderId="0" xfId="77" applyFont="1" applyAlignment="1">
      <alignment/>
    </xf>
    <xf numFmtId="0" fontId="46" fillId="0" borderId="0" xfId="85" applyFont="1">
      <alignment/>
      <protection/>
    </xf>
    <xf numFmtId="43" fontId="46" fillId="0" borderId="0" xfId="77" applyFont="1" applyAlignment="1">
      <alignment/>
    </xf>
    <xf numFmtId="0" fontId="25" fillId="0" borderId="0" xfId="85" applyFont="1">
      <alignment/>
      <protection/>
    </xf>
    <xf numFmtId="0" fontId="25" fillId="0" borderId="15" xfId="85" applyFont="1" applyBorder="1" applyAlignment="1">
      <alignment horizontal="center"/>
      <protection/>
    </xf>
    <xf numFmtId="0" fontId="19" fillId="0" borderId="40" xfId="85" applyFont="1" applyBorder="1">
      <alignment/>
      <protection/>
    </xf>
    <xf numFmtId="0" fontId="19" fillId="0" borderId="0" xfId="85" applyFont="1">
      <alignment/>
      <protection/>
    </xf>
    <xf numFmtId="0" fontId="19" fillId="0" borderId="42" xfId="85" applyFont="1" applyBorder="1">
      <alignment/>
      <protection/>
    </xf>
    <xf numFmtId="0" fontId="19" fillId="0" borderId="45" xfId="85" applyFont="1" applyBorder="1">
      <alignment/>
      <protection/>
    </xf>
    <xf numFmtId="0" fontId="18" fillId="0" borderId="0" xfId="85" applyFont="1">
      <alignment/>
      <protection/>
    </xf>
    <xf numFmtId="0" fontId="0" fillId="0" borderId="14" xfId="0" applyFont="1" applyBorder="1" applyAlignment="1">
      <alignment/>
    </xf>
    <xf numFmtId="0" fontId="0" fillId="0" borderId="42" xfId="0" applyFont="1" applyBorder="1" applyAlignment="1">
      <alignment/>
    </xf>
    <xf numFmtId="0" fontId="44" fillId="0" borderId="0" xfId="85" applyFont="1">
      <alignment/>
      <protection/>
    </xf>
    <xf numFmtId="0" fontId="44" fillId="0" borderId="15" xfId="85" applyFont="1" applyBorder="1" applyAlignment="1">
      <alignment horizontal="center" vertical="top"/>
      <protection/>
    </xf>
    <xf numFmtId="43" fontId="44" fillId="0" borderId="15" xfId="77" applyFont="1" applyBorder="1" applyAlignment="1">
      <alignment horizontal="center" vertical="top"/>
    </xf>
    <xf numFmtId="43" fontId="44" fillId="0" borderId="15" xfId="77" applyFont="1" applyBorder="1" applyAlignment="1">
      <alignment horizontal="center" vertical="top" wrapText="1"/>
    </xf>
    <xf numFmtId="0" fontId="44" fillId="0" borderId="0" xfId="85" applyFont="1" applyAlignment="1">
      <alignment vertical="top"/>
      <protection/>
    </xf>
    <xf numFmtId="0" fontId="47" fillId="0" borderId="40" xfId="85" applyFont="1" applyBorder="1" applyAlignment="1">
      <alignment horizontal="center"/>
      <protection/>
    </xf>
    <xf numFmtId="43" fontId="44" fillId="0" borderId="40" xfId="77" applyFont="1" applyBorder="1" applyAlignment="1">
      <alignment/>
    </xf>
    <xf numFmtId="43" fontId="44" fillId="0" borderId="42" xfId="77" applyFont="1" applyBorder="1" applyAlignment="1">
      <alignment/>
    </xf>
    <xf numFmtId="43" fontId="44" fillId="0" borderId="49" xfId="77" applyFont="1" applyBorder="1" applyAlignment="1">
      <alignment/>
    </xf>
    <xf numFmtId="43" fontId="44" fillId="0" borderId="0" xfId="85" applyNumberFormat="1" applyFont="1">
      <alignment/>
      <protection/>
    </xf>
    <xf numFmtId="0" fontId="48" fillId="0" borderId="15" xfId="85" applyFont="1" applyBorder="1" applyAlignment="1">
      <alignment horizontal="center"/>
      <protection/>
    </xf>
    <xf numFmtId="43" fontId="44" fillId="0" borderId="23" xfId="77" applyFont="1" applyBorder="1" applyAlignment="1">
      <alignment/>
    </xf>
    <xf numFmtId="0" fontId="47" fillId="0" borderId="50" xfId="85" applyFont="1" applyBorder="1" applyAlignment="1">
      <alignment horizontal="center"/>
      <protection/>
    </xf>
    <xf numFmtId="43" fontId="44" fillId="0" borderId="50" xfId="77" applyFont="1" applyBorder="1" applyAlignment="1">
      <alignment/>
    </xf>
    <xf numFmtId="43" fontId="44" fillId="0" borderId="0" xfId="77" applyFont="1" applyAlignment="1">
      <alignment/>
    </xf>
    <xf numFmtId="43" fontId="44" fillId="0" borderId="14" xfId="77" applyFont="1" applyBorder="1" applyAlignment="1">
      <alignment/>
    </xf>
    <xf numFmtId="43" fontId="44" fillId="0" borderId="51" xfId="77" applyFont="1" applyBorder="1" applyAlignment="1">
      <alignment/>
    </xf>
    <xf numFmtId="43" fontId="48" fillId="0" borderId="23" xfId="77" applyFont="1" applyBorder="1" applyAlignment="1">
      <alignment/>
    </xf>
    <xf numFmtId="43" fontId="48" fillId="0" borderId="0" xfId="77" applyFont="1" applyAlignment="1">
      <alignment/>
    </xf>
    <xf numFmtId="0" fontId="48" fillId="0" borderId="0" xfId="85" applyFont="1">
      <alignment/>
      <protection/>
    </xf>
    <xf numFmtId="0" fontId="2" fillId="0" borderId="23" xfId="0" applyFont="1" applyBorder="1" applyAlignment="1">
      <alignment horizontal="center"/>
    </xf>
    <xf numFmtId="43" fontId="44" fillId="0" borderId="13" xfId="77" applyFont="1" applyBorder="1" applyAlignment="1">
      <alignment/>
    </xf>
    <xf numFmtId="43" fontId="49" fillId="0" borderId="0" xfId="77" applyFont="1" applyAlignment="1">
      <alignment/>
    </xf>
    <xf numFmtId="0" fontId="49" fillId="0" borderId="0" xfId="85" applyFont="1">
      <alignment/>
      <protection/>
    </xf>
    <xf numFmtId="0" fontId="49" fillId="0" borderId="15" xfId="85" applyFont="1" applyBorder="1" applyAlignment="1">
      <alignment horizontal="center" vertical="top"/>
      <protection/>
    </xf>
    <xf numFmtId="43" fontId="49" fillId="0" borderId="15" xfId="77" applyFont="1" applyBorder="1" applyAlignment="1">
      <alignment horizontal="center" vertical="top"/>
    </xf>
    <xf numFmtId="43" fontId="49" fillId="0" borderId="15" xfId="77" applyFont="1" applyBorder="1" applyAlignment="1">
      <alignment horizontal="center" vertical="top" wrapText="1"/>
    </xf>
    <xf numFmtId="0" fontId="49" fillId="0" borderId="0" xfId="85" applyFont="1" applyAlignment="1">
      <alignment vertical="top"/>
      <protection/>
    </xf>
    <xf numFmtId="0" fontId="50" fillId="0" borderId="40" xfId="85" applyFont="1" applyBorder="1" applyAlignment="1">
      <alignment horizontal="center"/>
      <protection/>
    </xf>
    <xf numFmtId="43" fontId="49" fillId="0" borderId="40" xfId="77" applyFont="1" applyBorder="1" applyAlignment="1">
      <alignment/>
    </xf>
    <xf numFmtId="43" fontId="49" fillId="0" borderId="42" xfId="77" applyFont="1" applyBorder="1" applyAlignment="1">
      <alignment/>
    </xf>
    <xf numFmtId="0" fontId="52" fillId="0" borderId="15" xfId="85" applyFont="1" applyBorder="1" applyAlignment="1">
      <alignment horizontal="center"/>
      <protection/>
    </xf>
    <xf numFmtId="43" fontId="49" fillId="0" borderId="23" xfId="77" applyFont="1" applyBorder="1" applyAlignment="1">
      <alignment/>
    </xf>
    <xf numFmtId="43" fontId="49" fillId="0" borderId="0" xfId="85" applyNumberFormat="1" applyFont="1">
      <alignment/>
      <protection/>
    </xf>
    <xf numFmtId="0" fontId="50" fillId="0" borderId="50" xfId="85" applyFont="1" applyBorder="1" applyAlignment="1">
      <alignment horizontal="center"/>
      <protection/>
    </xf>
    <xf numFmtId="43" fontId="49" fillId="0" borderId="50" xfId="77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42" xfId="0" applyFont="1" applyBorder="1" applyAlignment="1">
      <alignment/>
    </xf>
    <xf numFmtId="43" fontId="49" fillId="0" borderId="51" xfId="77" applyFont="1" applyBorder="1" applyAlignment="1">
      <alignment/>
    </xf>
    <xf numFmtId="43" fontId="52" fillId="0" borderId="23" xfId="77" applyFont="1" applyBorder="1" applyAlignment="1">
      <alignment/>
    </xf>
    <xf numFmtId="43" fontId="52" fillId="0" borderId="0" xfId="77" applyFont="1" applyAlignment="1">
      <alignment/>
    </xf>
    <xf numFmtId="0" fontId="52" fillId="0" borderId="0" xfId="85" applyFont="1">
      <alignment/>
      <protection/>
    </xf>
    <xf numFmtId="0" fontId="52" fillId="0" borderId="52" xfId="85" applyFont="1" applyBorder="1" applyAlignment="1">
      <alignment horizontal="center"/>
      <protection/>
    </xf>
    <xf numFmtId="43" fontId="52" fillId="0" borderId="0" xfId="77" applyFont="1" applyBorder="1" applyAlignment="1">
      <alignment/>
    </xf>
    <xf numFmtId="43" fontId="52" fillId="0" borderId="53" xfId="77" applyFont="1" applyBorder="1" applyAlignment="1">
      <alignment/>
    </xf>
    <xf numFmtId="43" fontId="49" fillId="0" borderId="14" xfId="77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42" xfId="0" applyFont="1" applyBorder="1" applyAlignment="1">
      <alignment/>
    </xf>
    <xf numFmtId="0" fontId="51" fillId="0" borderId="54" xfId="0" applyFont="1" applyBorder="1" applyAlignment="1">
      <alignment/>
    </xf>
    <xf numFmtId="43" fontId="49" fillId="0" borderId="54" xfId="77" applyFont="1" applyBorder="1" applyAlignment="1">
      <alignment/>
    </xf>
    <xf numFmtId="0" fontId="51" fillId="0" borderId="23" xfId="0" applyFont="1" applyBorder="1" applyAlignment="1">
      <alignment/>
    </xf>
    <xf numFmtId="43" fontId="46" fillId="0" borderId="0" xfId="77" applyFont="1" applyAlignment="1">
      <alignment horizontal="right"/>
    </xf>
    <xf numFmtId="43" fontId="44" fillId="0" borderId="0" xfId="77" applyFont="1" applyAlignment="1">
      <alignment horizontal="right"/>
    </xf>
    <xf numFmtId="43" fontId="44" fillId="0" borderId="0" xfId="77" applyFont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43" fontId="3" fillId="0" borderId="0" xfId="77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3" fillId="0" borderId="12" xfId="77" applyFont="1" applyBorder="1" applyAlignment="1">
      <alignment horizontal="center"/>
    </xf>
    <xf numFmtId="43" fontId="3" fillId="0" borderId="0" xfId="77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4" fillId="0" borderId="0" xfId="85" applyFont="1" applyAlignment="1">
      <alignment horizontal="center"/>
      <protection/>
    </xf>
    <xf numFmtId="43" fontId="45" fillId="0" borderId="0" xfId="77" applyFont="1" applyAlignment="1">
      <alignment horizontal="center"/>
    </xf>
    <xf numFmtId="0" fontId="45" fillId="0" borderId="0" xfId="85" applyFont="1" applyAlignment="1">
      <alignment horizontal="center"/>
      <protection/>
    </xf>
    <xf numFmtId="0" fontId="25" fillId="0" borderId="0" xfId="85" applyFont="1" applyAlignment="1">
      <alignment horizontal="center"/>
      <protection/>
    </xf>
    <xf numFmtId="0" fontId="25" fillId="0" borderId="62" xfId="85" applyFont="1" applyBorder="1" applyAlignment="1">
      <alignment horizont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การคำนวณ" xfId="74"/>
    <cellStyle name="ข้อความเตือน" xfId="75"/>
    <cellStyle name="ข้อความอธิบาย" xfId="76"/>
    <cellStyle name="Comma" xfId="77"/>
    <cellStyle name="Comma [0]" xfId="78"/>
    <cellStyle name="Currency" xfId="79"/>
    <cellStyle name="Currency [0]" xfId="80"/>
    <cellStyle name="ชื่อเรื่อง" xfId="81"/>
    <cellStyle name="เซลล์ตรวจสอบ" xfId="82"/>
    <cellStyle name="เซลล์ที่มีการเชื่อมโยง" xfId="83"/>
    <cellStyle name="ดี" xfId="84"/>
    <cellStyle name="ปกติ_Xl0000001" xfId="85"/>
    <cellStyle name="ป้อนค่า" xfId="86"/>
    <cellStyle name="ปานกลาง" xfId="87"/>
    <cellStyle name="Percent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48;&#3604;&#3639;&#3629;&#3609;\&#3585;.&#3618;.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3&#3648;&#3604;&#3639;&#3629;&#3609;53\&#3591;&#3610;%203%20&#3648;&#3604;&#3639;&#3629;&#3609;%20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ประกอบ1"/>
      <sheetName val="รับจ่าย"/>
      <sheetName val="ประกอบงบ2"/>
      <sheetName val="งบกระทบยอด"/>
      <sheetName val="งบประมาณรายจ่าย"/>
      <sheetName val="ทำการกระทบยอด"/>
      <sheetName val="ทำการกระทบยอดตามแผน"/>
      <sheetName val="กระดาษทำการกระทบยอด"/>
      <sheetName val="กระดาษทำการคงเหลือ"/>
    </sheetNames>
    <sheetDataSet>
      <sheetData sheetId="1">
        <row r="9">
          <cell r="H9">
            <v>159516.01</v>
          </cell>
        </row>
      </sheetData>
      <sheetData sheetId="7">
        <row r="369">
          <cell r="N369">
            <v>215232.4</v>
          </cell>
        </row>
        <row r="370">
          <cell r="M370">
            <v>2106300</v>
          </cell>
        </row>
        <row r="371">
          <cell r="N371">
            <v>769217</v>
          </cell>
        </row>
        <row r="373">
          <cell r="C373">
            <v>2030390</v>
          </cell>
          <cell r="E373">
            <v>692520</v>
          </cell>
          <cell r="H373">
            <v>468540</v>
          </cell>
        </row>
        <row r="375">
          <cell r="C375">
            <v>753999.75</v>
          </cell>
          <cell r="E375">
            <v>148400</v>
          </cell>
          <cell r="H375">
            <v>150176.25</v>
          </cell>
        </row>
        <row r="377">
          <cell r="C377">
            <v>1291357.9</v>
          </cell>
          <cell r="D377">
            <v>80000</v>
          </cell>
          <cell r="E377">
            <v>381159</v>
          </cell>
          <cell r="H377">
            <v>21646.95</v>
          </cell>
        </row>
        <row r="378">
          <cell r="C378">
            <v>49540</v>
          </cell>
          <cell r="E378">
            <v>22800</v>
          </cell>
          <cell r="I378">
            <v>110000</v>
          </cell>
          <cell r="K378">
            <v>96366</v>
          </cell>
        </row>
        <row r="379">
          <cell r="C379">
            <v>265928.8</v>
          </cell>
          <cell r="E379">
            <v>54113</v>
          </cell>
          <cell r="F379">
            <v>70000</v>
          </cell>
          <cell r="H379">
            <v>88448</v>
          </cell>
        </row>
        <row r="380">
          <cell r="E380">
            <v>605764.48</v>
          </cell>
        </row>
        <row r="381">
          <cell r="C381">
            <v>136433.03</v>
          </cell>
        </row>
        <row r="383">
          <cell r="C383">
            <v>419035</v>
          </cell>
          <cell r="E383">
            <v>78180</v>
          </cell>
          <cell r="H383">
            <v>3950</v>
          </cell>
        </row>
        <row r="385">
          <cell r="H385">
            <v>30000</v>
          </cell>
        </row>
        <row r="387">
          <cell r="D387">
            <v>94608</v>
          </cell>
        </row>
        <row r="388">
          <cell r="E388">
            <v>534450</v>
          </cell>
        </row>
        <row r="389">
          <cell r="J389">
            <v>115000</v>
          </cell>
        </row>
        <row r="390">
          <cell r="C390">
            <v>40000</v>
          </cell>
          <cell r="D390">
            <v>40000</v>
          </cell>
          <cell r="E390">
            <v>627800</v>
          </cell>
          <cell r="I390">
            <v>210000</v>
          </cell>
          <cell r="J390">
            <v>126000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ปี"/>
      <sheetName val="จ่ายจากสำรอง"/>
      <sheetName val="รายรับ53"/>
      <sheetName val="สรุป 2"/>
      <sheetName val="ส่ง"/>
      <sheetName val="Sheet1"/>
      <sheetName val="Sheet2"/>
      <sheetName val="Sheet3"/>
      <sheetName val="Sheet4"/>
      <sheetName val="ค้างจ่ายอุด"/>
      <sheetName val="Sheet5"/>
      <sheetName val="Sheet6"/>
      <sheetName val="Sheet7"/>
    </sheetNames>
    <sheetDataSet>
      <sheetData sheetId="0">
        <row r="9">
          <cell r="C9">
            <v>193500</v>
          </cell>
          <cell r="S9">
            <v>192025</v>
          </cell>
        </row>
        <row r="10">
          <cell r="C10">
            <v>49000</v>
          </cell>
          <cell r="S10">
            <v>43558</v>
          </cell>
        </row>
        <row r="11">
          <cell r="C11">
            <v>49000</v>
          </cell>
          <cell r="S11">
            <v>43558</v>
          </cell>
        </row>
        <row r="12">
          <cell r="C12">
            <v>50830</v>
          </cell>
          <cell r="S12">
            <v>50402</v>
          </cell>
        </row>
        <row r="13">
          <cell r="C13">
            <v>439750</v>
          </cell>
          <cell r="S13">
            <v>439674</v>
          </cell>
        </row>
        <row r="15">
          <cell r="C15">
            <v>903790</v>
          </cell>
          <cell r="S15">
            <v>903790</v>
          </cell>
        </row>
        <row r="16">
          <cell r="C16">
            <v>77000</v>
          </cell>
          <cell r="S16">
            <v>76320</v>
          </cell>
        </row>
        <row r="17">
          <cell r="C17">
            <v>42000</v>
          </cell>
          <cell r="S17">
            <v>42000</v>
          </cell>
        </row>
        <row r="18">
          <cell r="C18">
            <v>303360</v>
          </cell>
          <cell r="S18">
            <v>302640</v>
          </cell>
        </row>
        <row r="19">
          <cell r="C19">
            <v>77000</v>
          </cell>
          <cell r="S19">
            <v>76500</v>
          </cell>
        </row>
        <row r="22">
          <cell r="C22">
            <v>317000</v>
          </cell>
          <cell r="S22">
            <v>317000</v>
          </cell>
        </row>
        <row r="24">
          <cell r="C24">
            <v>0</v>
          </cell>
          <cell r="S24">
            <v>0</v>
          </cell>
        </row>
        <row r="25">
          <cell r="C25">
            <v>0</v>
          </cell>
          <cell r="S25">
            <v>0</v>
          </cell>
        </row>
        <row r="26">
          <cell r="C26">
            <v>26800</v>
          </cell>
          <cell r="S26">
            <v>23400</v>
          </cell>
        </row>
        <row r="27">
          <cell r="C27">
            <v>20000</v>
          </cell>
          <cell r="S27">
            <v>6517.5</v>
          </cell>
        </row>
        <row r="28">
          <cell r="C28">
            <v>208516.1</v>
          </cell>
          <cell r="S28">
            <v>190225</v>
          </cell>
        </row>
        <row r="30">
          <cell r="C30">
            <v>365000</v>
          </cell>
          <cell r="S30">
            <v>354336</v>
          </cell>
        </row>
        <row r="32">
          <cell r="C32">
            <v>25000</v>
          </cell>
          <cell r="S32">
            <v>5790</v>
          </cell>
        </row>
        <row r="33">
          <cell r="C33">
            <v>60000</v>
          </cell>
          <cell r="S33">
            <v>53383</v>
          </cell>
        </row>
        <row r="34">
          <cell r="C34">
            <v>120000</v>
          </cell>
          <cell r="S34">
            <v>112975</v>
          </cell>
        </row>
        <row r="37">
          <cell r="C37">
            <v>80000</v>
          </cell>
          <cell r="S37">
            <v>66330</v>
          </cell>
        </row>
        <row r="38">
          <cell r="C38">
            <v>451693.9</v>
          </cell>
          <cell r="S38">
            <v>451693.9</v>
          </cell>
        </row>
        <row r="39">
          <cell r="C39">
            <v>50000</v>
          </cell>
          <cell r="S39">
            <v>40042</v>
          </cell>
        </row>
        <row r="40">
          <cell r="C40">
            <v>50000</v>
          </cell>
          <cell r="S40">
            <v>49540</v>
          </cell>
        </row>
        <row r="41">
          <cell r="C41">
            <v>0</v>
          </cell>
          <cell r="S41">
            <v>0</v>
          </cell>
        </row>
        <row r="42">
          <cell r="C42">
            <v>96560</v>
          </cell>
          <cell r="S42">
            <v>96560</v>
          </cell>
        </row>
        <row r="43">
          <cell r="C43">
            <v>40000</v>
          </cell>
          <cell r="S43">
            <v>39857</v>
          </cell>
        </row>
        <row r="45">
          <cell r="C45">
            <v>60000</v>
          </cell>
          <cell r="S45">
            <v>55456</v>
          </cell>
        </row>
        <row r="46">
          <cell r="C46">
            <v>32000</v>
          </cell>
          <cell r="S46">
            <v>19787.8</v>
          </cell>
        </row>
        <row r="47">
          <cell r="C47">
            <v>5000</v>
          </cell>
          <cell r="S47">
            <v>0</v>
          </cell>
        </row>
        <row r="48">
          <cell r="C48">
            <v>120000</v>
          </cell>
          <cell r="S48">
            <v>102159</v>
          </cell>
        </row>
        <row r="49">
          <cell r="C49">
            <v>10000</v>
          </cell>
          <cell r="S49">
            <v>0</v>
          </cell>
        </row>
        <row r="50">
          <cell r="C50">
            <v>30000</v>
          </cell>
          <cell r="S50">
            <v>29985</v>
          </cell>
        </row>
        <row r="51">
          <cell r="C51">
            <v>28000</v>
          </cell>
          <cell r="S51">
            <v>23215</v>
          </cell>
        </row>
        <row r="53">
          <cell r="C53">
            <v>115000</v>
          </cell>
          <cell r="S53">
            <v>91259.72</v>
          </cell>
        </row>
        <row r="54">
          <cell r="C54">
            <v>8000</v>
          </cell>
          <cell r="S54">
            <v>3336</v>
          </cell>
        </row>
        <row r="55">
          <cell r="C55">
            <v>50000</v>
          </cell>
          <cell r="S55">
            <v>20841.71</v>
          </cell>
        </row>
        <row r="56">
          <cell r="C56">
            <v>20000</v>
          </cell>
          <cell r="S56">
            <v>0</v>
          </cell>
        </row>
        <row r="57">
          <cell r="C57">
            <v>50000</v>
          </cell>
          <cell r="S57">
            <v>20995.6</v>
          </cell>
        </row>
        <row r="60">
          <cell r="C60">
            <v>61100</v>
          </cell>
          <cell r="S60">
            <v>43600</v>
          </cell>
        </row>
        <row r="61">
          <cell r="C61">
            <v>22800</v>
          </cell>
          <cell r="S61">
            <v>17370</v>
          </cell>
        </row>
        <row r="62">
          <cell r="C62">
            <v>3890</v>
          </cell>
          <cell r="S62">
            <v>3890</v>
          </cell>
        </row>
        <row r="63">
          <cell r="C63">
            <v>400000</v>
          </cell>
          <cell r="S63">
            <v>333060</v>
          </cell>
        </row>
        <row r="64">
          <cell r="C64">
            <v>20000</v>
          </cell>
          <cell r="S64">
            <v>14515</v>
          </cell>
        </row>
        <row r="67">
          <cell r="C67">
            <v>30000</v>
          </cell>
          <cell r="S67">
            <v>30000</v>
          </cell>
        </row>
        <row r="69">
          <cell r="C69">
            <v>10000</v>
          </cell>
          <cell r="S69">
            <v>10000</v>
          </cell>
        </row>
        <row r="73">
          <cell r="C73">
            <v>395710</v>
          </cell>
          <cell r="S73">
            <v>392060</v>
          </cell>
        </row>
        <row r="74">
          <cell r="C74">
            <v>44000</v>
          </cell>
          <cell r="S74">
            <v>34700</v>
          </cell>
        </row>
        <row r="75">
          <cell r="C75">
            <v>165480</v>
          </cell>
          <cell r="S75">
            <v>165480</v>
          </cell>
        </row>
        <row r="76">
          <cell r="C76">
            <v>36000</v>
          </cell>
          <cell r="S76">
            <v>36000</v>
          </cell>
        </row>
        <row r="77">
          <cell r="C77">
            <v>1000</v>
          </cell>
          <cell r="S77">
            <v>900</v>
          </cell>
        </row>
        <row r="80">
          <cell r="C80">
            <v>162540</v>
          </cell>
          <cell r="S80">
            <v>162540</v>
          </cell>
        </row>
        <row r="82">
          <cell r="C82">
            <v>4000</v>
          </cell>
          <cell r="S82">
            <v>3900</v>
          </cell>
        </row>
        <row r="83">
          <cell r="C83">
            <v>20000</v>
          </cell>
          <cell r="S83">
            <v>3019.5</v>
          </cell>
        </row>
        <row r="84">
          <cell r="C84">
            <v>60000</v>
          </cell>
          <cell r="S84">
            <v>47397.75</v>
          </cell>
        </row>
        <row r="86">
          <cell r="C86">
            <v>75000</v>
          </cell>
          <cell r="S86">
            <v>59906</v>
          </cell>
        </row>
        <row r="87">
          <cell r="C87">
            <v>30000</v>
          </cell>
          <cell r="S87">
            <v>10485</v>
          </cell>
        </row>
        <row r="89">
          <cell r="C89">
            <v>20000</v>
          </cell>
          <cell r="S89">
            <v>0</v>
          </cell>
        </row>
        <row r="91">
          <cell r="C91">
            <v>20000</v>
          </cell>
          <cell r="S91">
            <v>17676</v>
          </cell>
        </row>
        <row r="92">
          <cell r="C92">
            <v>20000</v>
          </cell>
          <cell r="S92">
            <v>17650</v>
          </cell>
        </row>
        <row r="95">
          <cell r="C95">
            <v>7500</v>
          </cell>
          <cell r="S95">
            <v>6600</v>
          </cell>
        </row>
        <row r="100">
          <cell r="C100">
            <v>80000</v>
          </cell>
          <cell r="S100">
            <v>80000</v>
          </cell>
        </row>
        <row r="103">
          <cell r="C103">
            <v>5000</v>
          </cell>
          <cell r="S103">
            <v>0</v>
          </cell>
        </row>
        <row r="105">
          <cell r="C105">
            <v>35000</v>
          </cell>
          <cell r="S105">
            <v>0</v>
          </cell>
        </row>
        <row r="106">
          <cell r="C106">
            <v>18600</v>
          </cell>
          <cell r="S106">
            <v>0</v>
          </cell>
        </row>
        <row r="108">
          <cell r="C108">
            <v>100000</v>
          </cell>
          <cell r="S108">
            <v>40000</v>
          </cell>
        </row>
        <row r="110">
          <cell r="C110">
            <v>95000</v>
          </cell>
          <cell r="S110">
            <v>94608</v>
          </cell>
        </row>
        <row r="115">
          <cell r="C115">
            <v>264200</v>
          </cell>
          <cell r="S115">
            <v>248220</v>
          </cell>
        </row>
        <row r="116">
          <cell r="C116">
            <v>36000</v>
          </cell>
          <cell r="S116">
            <v>30960</v>
          </cell>
        </row>
        <row r="117">
          <cell r="C117">
            <v>325400</v>
          </cell>
          <cell r="S117">
            <v>313560</v>
          </cell>
        </row>
        <row r="118">
          <cell r="C118">
            <v>113000</v>
          </cell>
          <cell r="S118">
            <v>99780</v>
          </cell>
        </row>
        <row r="121">
          <cell r="C121">
            <v>136000</v>
          </cell>
          <cell r="S121">
            <v>136000</v>
          </cell>
        </row>
        <row r="123">
          <cell r="C123">
            <v>40000</v>
          </cell>
          <cell r="S123">
            <v>12400</v>
          </cell>
        </row>
        <row r="126">
          <cell r="C126">
            <v>60000</v>
          </cell>
          <cell r="S126">
            <v>34270</v>
          </cell>
        </row>
        <row r="127">
          <cell r="C127">
            <v>203000</v>
          </cell>
          <cell r="S127">
            <v>185663</v>
          </cell>
        </row>
        <row r="128">
          <cell r="C128">
            <v>108000</v>
          </cell>
          <cell r="S128">
            <v>98760</v>
          </cell>
        </row>
        <row r="129">
          <cell r="C129">
            <v>20000</v>
          </cell>
          <cell r="S129">
            <v>1605</v>
          </cell>
        </row>
        <row r="131">
          <cell r="C131">
            <v>74500</v>
          </cell>
          <cell r="S131">
            <v>9975</v>
          </cell>
        </row>
        <row r="132">
          <cell r="C132">
            <v>50000</v>
          </cell>
          <cell r="S132">
            <v>27964</v>
          </cell>
        </row>
        <row r="133">
          <cell r="C133">
            <v>65000</v>
          </cell>
          <cell r="S133">
            <v>0</v>
          </cell>
        </row>
        <row r="134">
          <cell r="C134">
            <v>40000</v>
          </cell>
          <cell r="S134">
            <v>22800</v>
          </cell>
        </row>
        <row r="135">
          <cell r="C135">
            <v>30000</v>
          </cell>
          <cell r="S135">
            <v>22922</v>
          </cell>
        </row>
        <row r="138">
          <cell r="C138">
            <v>20000</v>
          </cell>
          <cell r="S138">
            <v>19016</v>
          </cell>
        </row>
        <row r="139">
          <cell r="C139">
            <v>30000</v>
          </cell>
          <cell r="S139">
            <v>5685</v>
          </cell>
        </row>
        <row r="141">
          <cell r="C141">
            <v>40000</v>
          </cell>
          <cell r="S141">
            <v>29412</v>
          </cell>
        </row>
        <row r="142">
          <cell r="C142">
            <v>845500</v>
          </cell>
          <cell r="S142">
            <v>605764.48</v>
          </cell>
        </row>
        <row r="145">
          <cell r="C145">
            <v>7500</v>
          </cell>
          <cell r="S145">
            <v>6600</v>
          </cell>
        </row>
        <row r="146">
          <cell r="C146">
            <v>15900</v>
          </cell>
          <cell r="S146">
            <v>15900</v>
          </cell>
        </row>
        <row r="147">
          <cell r="C147">
            <v>7900</v>
          </cell>
          <cell r="S147">
            <v>6090</v>
          </cell>
        </row>
        <row r="148">
          <cell r="C148">
            <v>1800</v>
          </cell>
          <cell r="S148">
            <v>1340</v>
          </cell>
        </row>
        <row r="149">
          <cell r="C149">
            <v>10000</v>
          </cell>
          <cell r="S149">
            <v>9450</v>
          </cell>
        </row>
        <row r="150">
          <cell r="C150">
            <v>13500</v>
          </cell>
          <cell r="S150">
            <v>11500</v>
          </cell>
        </row>
        <row r="151">
          <cell r="C151">
            <v>28300</v>
          </cell>
          <cell r="S151">
            <v>27300</v>
          </cell>
        </row>
        <row r="152">
          <cell r="C152">
            <v>2000</v>
          </cell>
          <cell r="S152">
            <v>0</v>
          </cell>
        </row>
        <row r="153">
          <cell r="C153">
            <v>2000</v>
          </cell>
          <cell r="S153">
            <v>0</v>
          </cell>
        </row>
        <row r="156">
          <cell r="C156">
            <v>1125800</v>
          </cell>
          <cell r="S156">
            <v>627800</v>
          </cell>
        </row>
        <row r="160">
          <cell r="C160">
            <v>163800</v>
          </cell>
          <cell r="S160">
            <v>163800</v>
          </cell>
        </row>
        <row r="161">
          <cell r="C161">
            <v>182000</v>
          </cell>
          <cell r="S161">
            <v>182000</v>
          </cell>
        </row>
        <row r="163">
          <cell r="C163">
            <v>27000</v>
          </cell>
          <cell r="S163">
            <v>27000</v>
          </cell>
        </row>
        <row r="164">
          <cell r="C164">
            <v>69000</v>
          </cell>
          <cell r="S164">
            <v>59500</v>
          </cell>
        </row>
        <row r="166">
          <cell r="C166">
            <v>450</v>
          </cell>
          <cell r="S166">
            <v>450</v>
          </cell>
        </row>
        <row r="167">
          <cell r="C167">
            <v>700</v>
          </cell>
          <cell r="S167">
            <v>700</v>
          </cell>
        </row>
        <row r="169">
          <cell r="C169">
            <v>6000</v>
          </cell>
          <cell r="S169">
            <v>6000</v>
          </cell>
        </row>
        <row r="170">
          <cell r="C170">
            <v>9000</v>
          </cell>
          <cell r="S170">
            <v>9000</v>
          </cell>
        </row>
        <row r="171">
          <cell r="C171">
            <v>18000</v>
          </cell>
          <cell r="S171">
            <v>18000</v>
          </cell>
        </row>
        <row r="172">
          <cell r="C172">
            <v>18000</v>
          </cell>
          <cell r="S172">
            <v>18000</v>
          </cell>
        </row>
        <row r="173">
          <cell r="C173">
            <v>50000</v>
          </cell>
          <cell r="S173">
            <v>50000</v>
          </cell>
        </row>
        <row r="179">
          <cell r="C179">
            <v>35000</v>
          </cell>
          <cell r="S179">
            <v>35000</v>
          </cell>
        </row>
        <row r="180">
          <cell r="C180">
            <v>35000</v>
          </cell>
          <cell r="S180">
            <v>35000</v>
          </cell>
        </row>
        <row r="183">
          <cell r="C183">
            <v>24000</v>
          </cell>
          <cell r="S183">
            <v>0</v>
          </cell>
        </row>
        <row r="185">
          <cell r="C185">
            <v>18000</v>
          </cell>
          <cell r="S185">
            <v>0</v>
          </cell>
        </row>
        <row r="186">
          <cell r="C186">
            <v>12000</v>
          </cell>
          <cell r="S186">
            <v>0</v>
          </cell>
        </row>
        <row r="187">
          <cell r="C187">
            <v>23000</v>
          </cell>
          <cell r="S187">
            <v>0</v>
          </cell>
        </row>
        <row r="188">
          <cell r="C188">
            <v>25000</v>
          </cell>
          <cell r="S188">
            <v>0</v>
          </cell>
        </row>
        <row r="193">
          <cell r="C193">
            <v>306440</v>
          </cell>
          <cell r="S193">
            <v>304260</v>
          </cell>
        </row>
        <row r="194">
          <cell r="C194">
            <v>18000</v>
          </cell>
          <cell r="S194">
            <v>16680</v>
          </cell>
        </row>
        <row r="195">
          <cell r="C195">
            <v>115360</v>
          </cell>
          <cell r="S195">
            <v>109710</v>
          </cell>
        </row>
        <row r="196">
          <cell r="C196">
            <v>58560</v>
          </cell>
          <cell r="S196">
            <v>37890</v>
          </cell>
        </row>
        <row r="199">
          <cell r="C199">
            <v>120450</v>
          </cell>
          <cell r="S199">
            <v>120450</v>
          </cell>
        </row>
        <row r="201">
          <cell r="C201">
            <v>15000</v>
          </cell>
          <cell r="S201">
            <v>4542</v>
          </cell>
        </row>
        <row r="202">
          <cell r="C202">
            <v>40000</v>
          </cell>
          <cell r="S202">
            <v>24236.75</v>
          </cell>
        </row>
        <row r="203">
          <cell r="C203">
            <v>3000</v>
          </cell>
          <cell r="S203">
            <v>947.5</v>
          </cell>
        </row>
        <row r="205">
          <cell r="C205">
            <v>105000</v>
          </cell>
          <cell r="S205">
            <v>10120</v>
          </cell>
        </row>
        <row r="207">
          <cell r="C207">
            <v>20000</v>
          </cell>
          <cell r="S207">
            <v>7930</v>
          </cell>
        </row>
        <row r="208">
          <cell r="C208">
            <v>25000</v>
          </cell>
          <cell r="S208">
            <v>3596.95</v>
          </cell>
        </row>
        <row r="210">
          <cell r="C210">
            <v>15000</v>
          </cell>
          <cell r="S210">
            <v>14998</v>
          </cell>
        </row>
        <row r="211">
          <cell r="C211">
            <v>20000</v>
          </cell>
          <cell r="S211">
            <v>19740</v>
          </cell>
        </row>
        <row r="212">
          <cell r="C212">
            <v>25000</v>
          </cell>
          <cell r="S212">
            <v>19040</v>
          </cell>
        </row>
        <row r="213">
          <cell r="C213">
            <v>35000</v>
          </cell>
          <cell r="S213">
            <v>34670</v>
          </cell>
        </row>
        <row r="216">
          <cell r="C216">
            <v>5000</v>
          </cell>
          <cell r="S216">
            <v>3950</v>
          </cell>
        </row>
        <row r="218">
          <cell r="C218">
            <v>30000</v>
          </cell>
          <cell r="S218">
            <v>30000</v>
          </cell>
        </row>
        <row r="224">
          <cell r="C224">
            <v>110000</v>
          </cell>
          <cell r="S224">
            <v>110000</v>
          </cell>
        </row>
        <row r="227">
          <cell r="C227">
            <v>40000</v>
          </cell>
          <cell r="S227">
            <v>40000</v>
          </cell>
        </row>
        <row r="228">
          <cell r="C228">
            <v>10000</v>
          </cell>
          <cell r="S228">
            <v>10000</v>
          </cell>
        </row>
        <row r="229">
          <cell r="S229">
            <v>0</v>
          </cell>
        </row>
        <row r="230">
          <cell r="C230">
            <v>80000</v>
          </cell>
          <cell r="S230">
            <v>60000</v>
          </cell>
        </row>
        <row r="231">
          <cell r="C231">
            <v>100000</v>
          </cell>
          <cell r="S231">
            <v>100000</v>
          </cell>
        </row>
        <row r="236">
          <cell r="C236">
            <v>60000</v>
          </cell>
          <cell r="S236">
            <v>0</v>
          </cell>
        </row>
        <row r="240">
          <cell r="C240">
            <v>20000</v>
          </cell>
          <cell r="S240">
            <v>0</v>
          </cell>
        </row>
        <row r="241">
          <cell r="C241">
            <v>8000</v>
          </cell>
          <cell r="S241">
            <v>8000</v>
          </cell>
        </row>
        <row r="242">
          <cell r="S242">
            <v>0</v>
          </cell>
        </row>
        <row r="243">
          <cell r="C243">
            <v>130000</v>
          </cell>
          <cell r="S243">
            <v>0</v>
          </cell>
        </row>
        <row r="244">
          <cell r="C244">
            <v>36200</v>
          </cell>
          <cell r="S244">
            <v>0</v>
          </cell>
        </row>
        <row r="245">
          <cell r="C245">
            <v>19000</v>
          </cell>
          <cell r="S245">
            <v>0</v>
          </cell>
        </row>
        <row r="250">
          <cell r="C250">
            <v>20000</v>
          </cell>
          <cell r="S250">
            <v>20000</v>
          </cell>
        </row>
        <row r="251">
          <cell r="C251">
            <v>15000</v>
          </cell>
          <cell r="S251">
            <v>15000</v>
          </cell>
        </row>
        <row r="252">
          <cell r="C252">
            <v>20000</v>
          </cell>
          <cell r="S252">
            <v>20000</v>
          </cell>
        </row>
        <row r="253">
          <cell r="C253">
            <v>4000</v>
          </cell>
          <cell r="S253">
            <v>4000</v>
          </cell>
        </row>
        <row r="255">
          <cell r="C255">
            <v>0</v>
          </cell>
          <cell r="S255">
            <v>0</v>
          </cell>
        </row>
        <row r="256">
          <cell r="C256">
            <v>15000</v>
          </cell>
          <cell r="S256">
            <v>15000</v>
          </cell>
        </row>
        <row r="257">
          <cell r="C257">
            <v>50000</v>
          </cell>
          <cell r="S257">
            <v>40000</v>
          </cell>
        </row>
        <row r="258">
          <cell r="C258">
            <v>10000</v>
          </cell>
          <cell r="S258">
            <v>10000</v>
          </cell>
        </row>
        <row r="259">
          <cell r="C259">
            <v>50000</v>
          </cell>
          <cell r="S259">
            <v>50000</v>
          </cell>
        </row>
        <row r="260">
          <cell r="C260">
            <v>10000</v>
          </cell>
          <cell r="S260">
            <v>0</v>
          </cell>
        </row>
        <row r="261">
          <cell r="C261">
            <v>3000</v>
          </cell>
          <cell r="S261">
            <v>3000</v>
          </cell>
        </row>
        <row r="262">
          <cell r="C262">
            <v>15000</v>
          </cell>
          <cell r="S262">
            <v>15000</v>
          </cell>
        </row>
        <row r="263">
          <cell r="C263">
            <v>5000</v>
          </cell>
          <cell r="S263">
            <v>5000</v>
          </cell>
        </row>
        <row r="264">
          <cell r="C264">
            <v>3000</v>
          </cell>
          <cell r="S264">
            <v>3000</v>
          </cell>
        </row>
        <row r="265">
          <cell r="C265">
            <v>3000</v>
          </cell>
          <cell r="S265">
            <v>3000</v>
          </cell>
        </row>
        <row r="266">
          <cell r="C266">
            <v>30000</v>
          </cell>
          <cell r="S266">
            <v>30000</v>
          </cell>
        </row>
        <row r="273">
          <cell r="C273">
            <v>50000</v>
          </cell>
          <cell r="S273">
            <v>36549</v>
          </cell>
        </row>
        <row r="274">
          <cell r="C274">
            <v>30000</v>
          </cell>
          <cell r="S274">
            <v>30000</v>
          </cell>
        </row>
        <row r="275">
          <cell r="C275">
            <v>30000</v>
          </cell>
          <cell r="S275">
            <v>29817</v>
          </cell>
        </row>
        <row r="277">
          <cell r="C277">
            <v>10000</v>
          </cell>
          <cell r="S277">
            <v>0</v>
          </cell>
        </row>
        <row r="281">
          <cell r="C281">
            <v>140760</v>
          </cell>
          <cell r="S281">
            <v>102608</v>
          </cell>
        </row>
        <row r="282">
          <cell r="C282">
            <v>1464000</v>
          </cell>
          <cell r="S282">
            <v>1365500</v>
          </cell>
        </row>
        <row r="283">
          <cell r="C283">
            <v>600000</v>
          </cell>
          <cell r="S283">
            <v>504000</v>
          </cell>
        </row>
        <row r="284">
          <cell r="C284">
            <v>60000</v>
          </cell>
          <cell r="S284">
            <v>48000</v>
          </cell>
        </row>
        <row r="285">
          <cell r="C285">
            <v>25655</v>
          </cell>
          <cell r="S285">
            <v>17280</v>
          </cell>
        </row>
        <row r="286">
          <cell r="S286">
            <v>0</v>
          </cell>
        </row>
        <row r="287">
          <cell r="C287">
            <v>150000</v>
          </cell>
          <cell r="S287">
            <v>138800</v>
          </cell>
        </row>
        <row r="288">
          <cell r="C288">
            <v>50000</v>
          </cell>
          <cell r="S288">
            <v>50000</v>
          </cell>
        </row>
        <row r="289">
          <cell r="C289">
            <v>95345</v>
          </cell>
          <cell r="S289">
            <v>95344.4</v>
          </cell>
        </row>
        <row r="307">
          <cell r="C307">
            <v>2585760</v>
          </cell>
        </row>
        <row r="308">
          <cell r="C308">
            <v>782080</v>
          </cell>
        </row>
        <row r="309">
          <cell r="C309">
            <v>3282300</v>
          </cell>
        </row>
        <row r="310">
          <cell r="C310">
            <v>1173306.1</v>
          </cell>
        </row>
        <row r="311">
          <cell r="C311">
            <v>2563753.9</v>
          </cell>
        </row>
        <row r="312">
          <cell r="C312">
            <v>1495500</v>
          </cell>
        </row>
        <row r="313">
          <cell r="C313">
            <v>243000</v>
          </cell>
        </row>
        <row r="314">
          <cell r="C314">
            <v>2122600</v>
          </cell>
        </row>
        <row r="315">
          <cell r="C315">
            <v>638950</v>
          </cell>
        </row>
        <row r="316">
          <cell r="C316">
            <v>609190</v>
          </cell>
        </row>
        <row r="317">
          <cell r="C317">
            <v>30000</v>
          </cell>
        </row>
        <row r="321">
          <cell r="C321">
            <v>210000</v>
          </cell>
        </row>
        <row r="322">
          <cell r="C322">
            <v>36000</v>
          </cell>
        </row>
        <row r="323">
          <cell r="C323">
            <v>45440</v>
          </cell>
        </row>
        <row r="324">
          <cell r="C324">
            <v>239000</v>
          </cell>
        </row>
        <row r="326">
          <cell r="C326">
            <v>116000</v>
          </cell>
        </row>
        <row r="328">
          <cell r="C328">
            <v>8890000</v>
          </cell>
        </row>
        <row r="329">
          <cell r="C329">
            <v>5990000</v>
          </cell>
        </row>
      </sheetData>
      <sheetData sheetId="2">
        <row r="9">
          <cell r="B9">
            <v>25000</v>
          </cell>
        </row>
        <row r="10">
          <cell r="B10">
            <v>150000</v>
          </cell>
        </row>
        <row r="11">
          <cell r="B11">
            <v>35000</v>
          </cell>
        </row>
        <row r="13">
          <cell r="B13">
            <v>5000</v>
          </cell>
        </row>
        <row r="14">
          <cell r="B14">
            <v>1000</v>
          </cell>
        </row>
        <row r="15">
          <cell r="B15">
            <v>2000</v>
          </cell>
        </row>
        <row r="16">
          <cell r="B16">
            <v>1000</v>
          </cell>
        </row>
        <row r="17">
          <cell r="B17">
            <v>5000</v>
          </cell>
        </row>
        <row r="18">
          <cell r="B18">
            <v>15000</v>
          </cell>
        </row>
        <row r="19">
          <cell r="B19">
            <v>500</v>
          </cell>
        </row>
        <row r="20">
          <cell r="B20">
            <v>500</v>
          </cell>
        </row>
        <row r="21">
          <cell r="B21">
            <v>200</v>
          </cell>
        </row>
        <row r="22">
          <cell r="B22">
            <v>500</v>
          </cell>
        </row>
        <row r="23">
          <cell r="B23">
            <v>500</v>
          </cell>
        </row>
        <row r="24">
          <cell r="B24">
            <v>4000</v>
          </cell>
        </row>
        <row r="25">
          <cell r="B25">
            <v>800</v>
          </cell>
        </row>
        <row r="32">
          <cell r="B32">
            <v>239000</v>
          </cell>
        </row>
        <row r="36">
          <cell r="B36">
            <v>51000</v>
          </cell>
        </row>
        <row r="37">
          <cell r="B37">
            <v>63000</v>
          </cell>
        </row>
        <row r="38">
          <cell r="B38">
            <v>2000</v>
          </cell>
        </row>
        <row r="43">
          <cell r="B43">
            <v>500000</v>
          </cell>
        </row>
        <row r="44">
          <cell r="B44">
            <v>1380000</v>
          </cell>
        </row>
        <row r="45">
          <cell r="B45">
            <v>1350000</v>
          </cell>
        </row>
        <row r="47">
          <cell r="B47">
            <v>3710000</v>
          </cell>
        </row>
        <row r="48">
          <cell r="B48">
            <v>1800000</v>
          </cell>
        </row>
        <row r="49">
          <cell r="B49">
            <v>150000</v>
          </cell>
        </row>
        <row r="50">
          <cell r="B50">
            <v>10000</v>
          </cell>
        </row>
        <row r="51">
          <cell r="B51">
            <v>34000</v>
          </cell>
        </row>
        <row r="52">
          <cell r="B52">
            <v>1440</v>
          </cell>
        </row>
        <row r="56">
          <cell r="B56">
            <v>5990000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>
      <selection activeCell="E12" sqref="E12"/>
    </sheetView>
  </sheetViews>
  <sheetFormatPr defaultColWidth="9.140625" defaultRowHeight="21.75"/>
  <cols>
    <col min="1" max="1" width="46.57421875" style="0" customWidth="1"/>
    <col min="3" max="4" width="16.57421875" style="0" customWidth="1"/>
    <col min="5" max="6" width="13.57421875" style="0" bestFit="1" customWidth="1"/>
  </cols>
  <sheetData>
    <row r="1" spans="1:4" ht="21.75">
      <c r="A1" s="283" t="s">
        <v>490</v>
      </c>
      <c r="B1" s="283"/>
      <c r="C1" s="283"/>
      <c r="D1" s="283"/>
    </row>
    <row r="2" spans="1:4" ht="21.75">
      <c r="A2" s="283" t="s">
        <v>491</v>
      </c>
      <c r="B2" s="283"/>
      <c r="C2" s="283"/>
      <c r="D2" s="283"/>
    </row>
    <row r="3" spans="1:4" ht="21.75">
      <c r="A3" s="283" t="s">
        <v>434</v>
      </c>
      <c r="B3" s="283"/>
      <c r="C3" s="283"/>
      <c r="D3" s="283"/>
    </row>
    <row r="4" spans="1:4" s="165" customFormat="1" ht="15" customHeight="1">
      <c r="A4" s="284" t="s">
        <v>570</v>
      </c>
      <c r="B4" s="286" t="s">
        <v>571</v>
      </c>
      <c r="C4" s="284" t="s">
        <v>572</v>
      </c>
      <c r="D4" s="284" t="s">
        <v>573</v>
      </c>
    </row>
    <row r="5" spans="1:4" s="165" customFormat="1" ht="9.75" customHeight="1">
      <c r="A5" s="285"/>
      <c r="B5" s="287"/>
      <c r="C5" s="288"/>
      <c r="D5" s="288"/>
    </row>
    <row r="6" spans="1:4" s="165" customFormat="1" ht="20.25">
      <c r="A6" s="166" t="s">
        <v>574</v>
      </c>
      <c r="B6" s="167" t="s">
        <v>435</v>
      </c>
      <c r="C6" s="168">
        <v>200</v>
      </c>
      <c r="D6" s="169"/>
    </row>
    <row r="7" spans="1:4" s="165" customFormat="1" ht="20.25">
      <c r="A7" s="170" t="s">
        <v>521</v>
      </c>
      <c r="B7" s="171" t="s">
        <v>436</v>
      </c>
      <c r="C7" s="172">
        <v>394356.41</v>
      </c>
      <c r="D7" s="173"/>
    </row>
    <row r="8" spans="1:4" s="165" customFormat="1" ht="20.25">
      <c r="A8" s="170" t="s">
        <v>522</v>
      </c>
      <c r="B8" s="171" t="s">
        <v>437</v>
      </c>
      <c r="C8" s="172">
        <v>1900050</v>
      </c>
      <c r="D8" s="173"/>
    </row>
    <row r="9" spans="1:4" s="165" customFormat="1" ht="20.25">
      <c r="A9" s="170" t="s">
        <v>373</v>
      </c>
      <c r="B9" s="171" t="s">
        <v>436</v>
      </c>
      <c r="C9" s="172">
        <v>9015601.65</v>
      </c>
      <c r="D9" s="173"/>
    </row>
    <row r="10" spans="1:4" s="165" customFormat="1" ht="20.25">
      <c r="A10" s="170" t="s">
        <v>374</v>
      </c>
      <c r="B10" s="171" t="s">
        <v>437</v>
      </c>
      <c r="C10" s="172">
        <v>2751301.09</v>
      </c>
      <c r="D10" s="173"/>
    </row>
    <row r="11" spans="1:4" s="165" customFormat="1" ht="20.25">
      <c r="A11" s="170" t="s">
        <v>375</v>
      </c>
      <c r="B11" s="171" t="s">
        <v>438</v>
      </c>
      <c r="C11" s="172">
        <v>707847.93</v>
      </c>
      <c r="D11" s="173"/>
    </row>
    <row r="12" spans="1:7" s="165" customFormat="1" ht="20.25">
      <c r="A12" s="170" t="s">
        <v>579</v>
      </c>
      <c r="B12" s="171" t="s">
        <v>439</v>
      </c>
      <c r="C12" s="172">
        <v>18355</v>
      </c>
      <c r="D12" s="173"/>
      <c r="G12" s="174"/>
    </row>
    <row r="13" spans="1:4" s="165" customFormat="1" ht="20.25">
      <c r="A13" s="170" t="s">
        <v>576</v>
      </c>
      <c r="B13" s="171" t="s">
        <v>440</v>
      </c>
      <c r="C13" s="172">
        <v>0</v>
      </c>
      <c r="D13" s="173"/>
    </row>
    <row r="14" spans="1:4" s="165" customFormat="1" ht="20.25">
      <c r="A14" s="170" t="s">
        <v>578</v>
      </c>
      <c r="B14" s="171" t="s">
        <v>441</v>
      </c>
      <c r="C14" s="172">
        <v>2321532.4</v>
      </c>
      <c r="D14" s="173"/>
    </row>
    <row r="15" spans="1:4" s="165" customFormat="1" ht="20.25">
      <c r="A15" s="170" t="s">
        <v>442</v>
      </c>
      <c r="B15" s="171" t="s">
        <v>443</v>
      </c>
      <c r="C15" s="172">
        <v>769217</v>
      </c>
      <c r="D15" s="173"/>
    </row>
    <row r="16" spans="1:4" s="165" customFormat="1" ht="20.25">
      <c r="A16" s="170" t="s">
        <v>444</v>
      </c>
      <c r="B16" s="171" t="s">
        <v>445</v>
      </c>
      <c r="C16" s="172">
        <v>3191450</v>
      </c>
      <c r="D16" s="173"/>
    </row>
    <row r="17" spans="1:4" s="165" customFormat="1" ht="20.25">
      <c r="A17" s="170" t="s">
        <v>580</v>
      </c>
      <c r="B17" s="171" t="s">
        <v>446</v>
      </c>
      <c r="C17" s="172">
        <v>1052576</v>
      </c>
      <c r="D17" s="173"/>
    </row>
    <row r="18" spans="1:4" s="165" customFormat="1" ht="20.25">
      <c r="A18" s="170" t="s">
        <v>581</v>
      </c>
      <c r="B18" s="171" t="s">
        <v>447</v>
      </c>
      <c r="C18" s="172">
        <f>2048369.85+4500</f>
        <v>2052869.85</v>
      </c>
      <c r="D18" s="173"/>
    </row>
    <row r="19" spans="1:7" s="165" customFormat="1" ht="20.25">
      <c r="A19" s="170" t="s">
        <v>582</v>
      </c>
      <c r="B19" s="171" t="s">
        <v>448</v>
      </c>
      <c r="C19" s="172">
        <v>1084254.28</v>
      </c>
      <c r="D19" s="173"/>
      <c r="G19" s="174"/>
    </row>
    <row r="20" spans="1:7" s="165" customFormat="1" ht="20.25">
      <c r="A20" s="170" t="s">
        <v>583</v>
      </c>
      <c r="B20" s="171" t="s">
        <v>449</v>
      </c>
      <c r="C20" s="172">
        <v>136433.03</v>
      </c>
      <c r="D20" s="173"/>
      <c r="G20" s="174"/>
    </row>
    <row r="21" spans="1:7" s="165" customFormat="1" ht="20.25">
      <c r="A21" s="170" t="s">
        <v>584</v>
      </c>
      <c r="B21" s="171" t="s">
        <v>450</v>
      </c>
      <c r="C21" s="172">
        <v>501165</v>
      </c>
      <c r="D21" s="173"/>
      <c r="G21" s="174"/>
    </row>
    <row r="22" spans="1:7" s="165" customFormat="1" ht="20.25">
      <c r="A22" s="175" t="s">
        <v>585</v>
      </c>
      <c r="B22" s="176" t="s">
        <v>451</v>
      </c>
      <c r="C22" s="172">
        <v>30000</v>
      </c>
      <c r="D22" s="173"/>
      <c r="G22" s="174"/>
    </row>
    <row r="23" spans="1:7" s="165" customFormat="1" ht="20.25">
      <c r="A23" s="170" t="s">
        <v>379</v>
      </c>
      <c r="B23" s="171" t="s">
        <v>452</v>
      </c>
      <c r="C23" s="172">
        <v>629058</v>
      </c>
      <c r="D23" s="173"/>
      <c r="G23" s="174"/>
    </row>
    <row r="24" spans="1:7" s="165" customFormat="1" ht="20.25">
      <c r="A24" s="170" t="s">
        <v>586</v>
      </c>
      <c r="B24" s="171" t="s">
        <v>453</v>
      </c>
      <c r="C24" s="172">
        <v>1158800</v>
      </c>
      <c r="D24" s="173"/>
      <c r="G24" s="174"/>
    </row>
    <row r="25" spans="1:7" s="165" customFormat="1" ht="20.25">
      <c r="A25" s="170" t="s">
        <v>1048</v>
      </c>
      <c r="B25" s="171" t="s">
        <v>454</v>
      </c>
      <c r="C25" s="172"/>
      <c r="D25" s="173">
        <v>722090</v>
      </c>
      <c r="G25" s="174"/>
    </row>
    <row r="26" spans="1:7" s="165" customFormat="1" ht="20.25">
      <c r="A26" s="170" t="s">
        <v>455</v>
      </c>
      <c r="B26" s="171" t="s">
        <v>456</v>
      </c>
      <c r="C26" s="172"/>
      <c r="D26" s="173">
        <v>488754.4</v>
      </c>
      <c r="G26" s="174"/>
    </row>
    <row r="27" spans="1:7" s="165" customFormat="1" ht="20.25">
      <c r="A27" s="170" t="s">
        <v>457</v>
      </c>
      <c r="B27" s="171" t="s">
        <v>458</v>
      </c>
      <c r="C27" s="177"/>
      <c r="D27" s="173">
        <v>144300</v>
      </c>
      <c r="G27" s="174"/>
    </row>
    <row r="28" spans="1:4" s="165" customFormat="1" ht="20.25">
      <c r="A28" s="170" t="s">
        <v>459</v>
      </c>
      <c r="B28" s="171" t="s">
        <v>460</v>
      </c>
      <c r="C28" s="177"/>
      <c r="D28" s="173">
        <v>10000</v>
      </c>
    </row>
    <row r="29" spans="1:4" s="165" customFormat="1" ht="20.25">
      <c r="A29" s="170" t="s">
        <v>587</v>
      </c>
      <c r="B29" s="171" t="s">
        <v>461</v>
      </c>
      <c r="C29" s="177"/>
      <c r="D29" s="173">
        <f>4713429.41-12500-99700+121154.88+5000+23500</f>
        <v>4750884.29</v>
      </c>
    </row>
    <row r="30" spans="1:4" s="165" customFormat="1" ht="20.25">
      <c r="A30" s="170" t="s">
        <v>588</v>
      </c>
      <c r="B30" s="171" t="s">
        <v>462</v>
      </c>
      <c r="C30" s="172"/>
      <c r="D30" s="173">
        <v>4642577.32</v>
      </c>
    </row>
    <row r="31" spans="1:4" s="165" customFormat="1" ht="20.25">
      <c r="A31" s="170" t="s">
        <v>589</v>
      </c>
      <c r="B31" s="171" t="s">
        <v>463</v>
      </c>
      <c r="C31" s="172"/>
      <c r="D31" s="173">
        <v>16402589.21</v>
      </c>
    </row>
    <row r="32" spans="1:4" s="165" customFormat="1" ht="20.25">
      <c r="A32" s="170" t="s">
        <v>590</v>
      </c>
      <c r="B32" s="171" t="s">
        <v>464</v>
      </c>
      <c r="C32" s="172"/>
      <c r="D32" s="173">
        <f>'[1]งบประกอบ1'!H9</f>
        <v>159516.01</v>
      </c>
    </row>
    <row r="33" spans="1:4" s="165" customFormat="1" ht="20.25">
      <c r="A33" s="178" t="s">
        <v>591</v>
      </c>
      <c r="B33" s="179" t="s">
        <v>477</v>
      </c>
      <c r="C33" s="180"/>
      <c r="D33" s="181">
        <f>C7</f>
        <v>394356.41</v>
      </c>
    </row>
    <row r="34" spans="1:7" s="165" customFormat="1" ht="21" thickBot="1">
      <c r="A34" s="182" t="s">
        <v>592</v>
      </c>
      <c r="B34" s="183"/>
      <c r="C34" s="184">
        <f>SUM(C6:C33)</f>
        <v>27715067.640000004</v>
      </c>
      <c r="D34" s="184">
        <f>SUM(D25:D33)</f>
        <v>27715067.64</v>
      </c>
      <c r="F34" s="174"/>
      <c r="G34" s="174"/>
    </row>
    <row r="35" spans="1:7" s="165" customFormat="1" ht="21.75" thickTop="1">
      <c r="A35" s="115" t="s">
        <v>483</v>
      </c>
      <c r="B35" s="115" t="s">
        <v>484</v>
      </c>
      <c r="C35" s="116"/>
      <c r="D35" s="116"/>
      <c r="G35" s="174"/>
    </row>
    <row r="36" spans="1:7" s="165" customFormat="1" ht="21">
      <c r="A36" s="185" t="s">
        <v>485</v>
      </c>
      <c r="B36" s="115"/>
      <c r="C36" s="115"/>
      <c r="D36" s="116"/>
      <c r="G36" s="186"/>
    </row>
    <row r="37" spans="1:7" s="165" customFormat="1" ht="21">
      <c r="A37" s="115" t="s">
        <v>483</v>
      </c>
      <c r="B37" s="115" t="s">
        <v>486</v>
      </c>
      <c r="C37" s="115"/>
      <c r="D37" s="115"/>
      <c r="G37" s="174"/>
    </row>
    <row r="38" spans="1:7" s="165" customFormat="1" ht="21">
      <c r="A38" s="185" t="s">
        <v>716</v>
      </c>
      <c r="B38" s="115"/>
      <c r="C38" s="115"/>
      <c r="D38" s="116"/>
      <c r="G38" s="186"/>
    </row>
    <row r="39" spans="1:7" s="165" customFormat="1" ht="21">
      <c r="A39" s="115" t="s">
        <v>483</v>
      </c>
      <c r="B39" s="115" t="s">
        <v>487</v>
      </c>
      <c r="C39" s="115"/>
      <c r="D39" s="115"/>
      <c r="G39" s="174"/>
    </row>
    <row r="40" spans="1:4" s="165" customFormat="1" ht="21">
      <c r="A40" s="185" t="s">
        <v>717</v>
      </c>
      <c r="B40" s="115"/>
      <c r="C40" s="115"/>
      <c r="D40" s="115"/>
    </row>
    <row r="41" spans="1:4" s="165" customFormat="1" ht="21">
      <c r="A41" s="115" t="s">
        <v>483</v>
      </c>
      <c r="B41" s="115" t="s">
        <v>488</v>
      </c>
      <c r="C41" s="115"/>
      <c r="D41" s="115"/>
    </row>
    <row r="42" spans="1:4" s="165" customFormat="1" ht="21">
      <c r="A42" s="185" t="s">
        <v>489</v>
      </c>
      <c r="B42" s="115"/>
      <c r="C42" s="115"/>
      <c r="D42" s="115"/>
    </row>
    <row r="43" spans="3:4" ht="21.75">
      <c r="C43" s="45"/>
      <c r="D43" s="45"/>
    </row>
    <row r="44" spans="1:4" ht="21.75">
      <c r="A44" t="s">
        <v>589</v>
      </c>
      <c r="C44" s="45">
        <f>D31</f>
        <v>16402589.21</v>
      </c>
      <c r="D44" s="45"/>
    </row>
    <row r="45" spans="1:5" ht="21.75">
      <c r="A45" t="s">
        <v>376</v>
      </c>
      <c r="C45" s="45"/>
      <c r="D45" s="73">
        <f>SUM(C14:C24)</f>
        <v>12927355.559999999</v>
      </c>
      <c r="E45" s="45"/>
    </row>
    <row r="46" spans="1:5" ht="21.75">
      <c r="A46" t="s">
        <v>377</v>
      </c>
      <c r="D46" s="73">
        <f>(E46-D47)</f>
        <v>2606425.2375000017</v>
      </c>
      <c r="E46" s="45">
        <f>C44-D45</f>
        <v>3475233.6500000022</v>
      </c>
    </row>
    <row r="47" spans="1:6" ht="21.75">
      <c r="A47" t="s">
        <v>378</v>
      </c>
      <c r="D47" s="21">
        <f>(E46*25)/100</f>
        <v>868808.4125000006</v>
      </c>
      <c r="F47" s="45">
        <f>SUM(D45:D47)</f>
        <v>16402589.21</v>
      </c>
    </row>
    <row r="48" spans="4:6" ht="21.75">
      <c r="D48" s="45"/>
      <c r="E48" s="45"/>
      <c r="F48" s="45"/>
    </row>
    <row r="49" spans="1:3" ht="21.75">
      <c r="A49" t="s">
        <v>581</v>
      </c>
      <c r="C49" s="21">
        <v>246180</v>
      </c>
    </row>
    <row r="50" spans="1:4" ht="21.75">
      <c r="A50" t="s">
        <v>582</v>
      </c>
      <c r="C50" s="21">
        <v>74774.4</v>
      </c>
      <c r="D50" s="21"/>
    </row>
    <row r="51" spans="1:4" ht="21.75">
      <c r="A51" t="s">
        <v>482</v>
      </c>
      <c r="C51" s="21">
        <v>115800</v>
      </c>
      <c r="D51" s="21"/>
    </row>
    <row r="52" spans="1:4" ht="21.75">
      <c r="A52" t="s">
        <v>379</v>
      </c>
      <c r="C52" s="21">
        <v>52000</v>
      </c>
      <c r="D52" s="21"/>
    </row>
    <row r="53" spans="1:4" ht="21.75">
      <c r="A53" t="s">
        <v>1047</v>
      </c>
      <c r="C53" s="21"/>
      <c r="D53" s="21">
        <f>SUM(C49:C52)</f>
        <v>488754.4</v>
      </c>
    </row>
    <row r="54" spans="3:4" ht="21.75">
      <c r="C54" s="21"/>
      <c r="D54" s="21"/>
    </row>
    <row r="55" spans="1:4" ht="21.75">
      <c r="A55" t="s">
        <v>478</v>
      </c>
      <c r="C55" s="21">
        <v>303100</v>
      </c>
      <c r="D55" s="21"/>
    </row>
    <row r="56" spans="1:4" ht="21.75">
      <c r="A56" t="s">
        <v>479</v>
      </c>
      <c r="C56" s="21">
        <v>162540</v>
      </c>
      <c r="D56" s="21"/>
    </row>
    <row r="57" spans="1:4" ht="21.75">
      <c r="A57" t="s">
        <v>480</v>
      </c>
      <c r="C57" s="21">
        <v>136000</v>
      </c>
      <c r="D57" s="21"/>
    </row>
    <row r="58" spans="1:4" ht="21.75">
      <c r="A58" t="s">
        <v>481</v>
      </c>
      <c r="C58" s="21">
        <v>120450</v>
      </c>
      <c r="D58" s="21"/>
    </row>
    <row r="59" spans="1:4" ht="21.75">
      <c r="A59" t="s">
        <v>1047</v>
      </c>
      <c r="C59" s="21"/>
      <c r="D59" s="21">
        <f>SUM(C55:C58)</f>
        <v>722090</v>
      </c>
    </row>
    <row r="60" spans="3:4" ht="21.75">
      <c r="C60" s="21"/>
      <c r="D60" s="21"/>
    </row>
    <row r="61" spans="3:4" ht="21.75">
      <c r="C61" s="73"/>
      <c r="D61" s="45"/>
    </row>
    <row r="62" ht="21.75">
      <c r="C62" s="73"/>
    </row>
    <row r="63" ht="21.75">
      <c r="C63" s="73"/>
    </row>
    <row r="64" ht="21.75">
      <c r="C64" s="73"/>
    </row>
    <row r="65" ht="21.75">
      <c r="C65" s="73"/>
    </row>
    <row r="66" ht="21.75">
      <c r="C66" s="73"/>
    </row>
    <row r="67" ht="21.75">
      <c r="C67" s="73"/>
    </row>
    <row r="68" ht="21.75">
      <c r="C68" s="73"/>
    </row>
    <row r="69" ht="21.75">
      <c r="C69" s="73"/>
    </row>
    <row r="70" ht="21.75">
      <c r="C70" s="73"/>
    </row>
    <row r="71" ht="21.75">
      <c r="C71" s="73"/>
    </row>
    <row r="72" ht="21.75">
      <c r="C72" s="73"/>
    </row>
    <row r="73" ht="21.75">
      <c r="C73" s="73"/>
    </row>
    <row r="74" ht="21.75">
      <c r="C74" s="73"/>
    </row>
    <row r="75" ht="21.75">
      <c r="C75" s="73"/>
    </row>
    <row r="76" ht="21.75">
      <c r="C76" s="73"/>
    </row>
    <row r="77" ht="21.75">
      <c r="C77" s="73"/>
    </row>
    <row r="78" ht="21.75">
      <c r="C78" s="73"/>
    </row>
    <row r="79" ht="21.75">
      <c r="C79" s="73"/>
    </row>
    <row r="80" ht="21.75">
      <c r="C80" s="73"/>
    </row>
  </sheetData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99" right="0.75" top="0.33" bottom="0.19" header="0.2" footer="0.1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20" sqref="A20:IV22"/>
    </sheetView>
  </sheetViews>
  <sheetFormatPr defaultColWidth="9.140625" defaultRowHeight="21.75"/>
  <cols>
    <col min="1" max="1" width="21.57421875" style="208" customWidth="1"/>
    <col min="2" max="13" width="10.57421875" style="213" customWidth="1"/>
    <col min="14" max="16384" width="10.28125" style="208" customWidth="1"/>
  </cols>
  <sheetData>
    <row r="1" spans="1:12" ht="21.75">
      <c r="A1" s="317" t="s">
        <v>502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21.75">
      <c r="A2" s="317" t="s">
        <v>467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21.75">
      <c r="A3" s="317" t="s">
        <v>681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1:13" s="212" customFormat="1" ht="75">
      <c r="A4" s="209" t="s">
        <v>570</v>
      </c>
      <c r="B4" s="210" t="s">
        <v>594</v>
      </c>
      <c r="C4" s="210" t="s">
        <v>604</v>
      </c>
      <c r="D4" s="210" t="s">
        <v>617</v>
      </c>
      <c r="E4" s="211" t="s">
        <v>618</v>
      </c>
      <c r="F4" s="210" t="s">
        <v>619</v>
      </c>
      <c r="G4" s="210" t="s">
        <v>620</v>
      </c>
      <c r="H4" s="210" t="s">
        <v>621</v>
      </c>
      <c r="I4" s="210" t="s">
        <v>622</v>
      </c>
      <c r="J4" s="211" t="s">
        <v>623</v>
      </c>
      <c r="K4" s="211" t="s">
        <v>624</v>
      </c>
      <c r="L4" s="210" t="s">
        <v>625</v>
      </c>
      <c r="M4" s="210" t="s">
        <v>578</v>
      </c>
    </row>
    <row r="5" spans="1:13" s="248" customFormat="1" ht="17.25">
      <c r="A5" s="253" t="s">
        <v>607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13" s="248" customFormat="1" ht="17.25">
      <c r="A6" s="271" t="s">
        <v>578</v>
      </c>
      <c r="B6" s="255"/>
      <c r="C6" s="255">
        <f aca="true" t="shared" si="0" ref="C6:C16">SUM(D6:M6)</f>
        <v>0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</row>
    <row r="7" spans="1:13" s="248" customFormat="1" ht="17.25">
      <c r="A7" s="272" t="s">
        <v>442</v>
      </c>
      <c r="B7" s="255"/>
      <c r="C7" s="255">
        <f t="shared" si="0"/>
        <v>0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1:13" s="248" customFormat="1" ht="17.25">
      <c r="A8" s="271" t="s">
        <v>444</v>
      </c>
      <c r="B8" s="255"/>
      <c r="C8" s="255">
        <f t="shared" si="0"/>
        <v>0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13" s="248" customFormat="1" ht="17.25">
      <c r="A9" s="272" t="s">
        <v>580</v>
      </c>
      <c r="B9" s="255"/>
      <c r="C9" s="255">
        <f t="shared" si="0"/>
        <v>0</v>
      </c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s="248" customFormat="1" ht="17.25">
      <c r="A10" s="271" t="s">
        <v>581</v>
      </c>
      <c r="B10" s="255"/>
      <c r="C10" s="255">
        <f t="shared" si="0"/>
        <v>0</v>
      </c>
      <c r="D10" s="255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1:13" s="248" customFormat="1" ht="17.25">
      <c r="A11" s="272" t="s">
        <v>582</v>
      </c>
      <c r="B11" s="255"/>
      <c r="C11" s="255">
        <f t="shared" si="0"/>
        <v>0</v>
      </c>
      <c r="D11" s="255"/>
      <c r="E11" s="255"/>
      <c r="F11" s="255"/>
      <c r="G11" s="255"/>
      <c r="H11" s="255"/>
      <c r="I11" s="255"/>
      <c r="J11" s="255"/>
      <c r="K11" s="255"/>
      <c r="L11" s="255"/>
      <c r="M11" s="255"/>
    </row>
    <row r="12" spans="1:13" s="248" customFormat="1" ht="17.25">
      <c r="A12" s="271" t="s">
        <v>583</v>
      </c>
      <c r="B12" s="255"/>
      <c r="C12" s="255">
        <f t="shared" si="0"/>
        <v>0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</row>
    <row r="13" spans="1:13" s="248" customFormat="1" ht="17.25">
      <c r="A13" s="272" t="s">
        <v>586</v>
      </c>
      <c r="B13" s="255"/>
      <c r="C13" s="255">
        <f t="shared" si="0"/>
        <v>0</v>
      </c>
      <c r="D13" s="255"/>
      <c r="E13" s="255"/>
      <c r="F13" s="255"/>
      <c r="G13" s="255"/>
      <c r="H13" s="255"/>
      <c r="I13" s="255"/>
      <c r="J13" s="255"/>
      <c r="K13" s="255"/>
      <c r="L13" s="255"/>
      <c r="M13" s="255"/>
    </row>
    <row r="14" spans="1:13" s="248" customFormat="1" ht="17.25">
      <c r="A14" s="271" t="s">
        <v>379</v>
      </c>
      <c r="B14" s="255"/>
      <c r="C14" s="255">
        <f t="shared" si="0"/>
        <v>0</v>
      </c>
      <c r="D14" s="255"/>
      <c r="E14" s="255"/>
      <c r="F14" s="255"/>
      <c r="G14" s="255"/>
      <c r="H14" s="255"/>
      <c r="I14" s="255"/>
      <c r="J14" s="255"/>
      <c r="K14" s="255"/>
      <c r="L14" s="255"/>
      <c r="M14" s="255"/>
    </row>
    <row r="15" spans="1:13" s="248" customFormat="1" ht="17.25">
      <c r="A15" s="272" t="s">
        <v>584</v>
      </c>
      <c r="B15" s="255"/>
      <c r="C15" s="255">
        <f t="shared" si="0"/>
        <v>0</v>
      </c>
      <c r="D15" s="255"/>
      <c r="E15" s="255"/>
      <c r="F15" s="255"/>
      <c r="G15" s="255"/>
      <c r="H15" s="255"/>
      <c r="I15" s="255"/>
      <c r="J15" s="255"/>
      <c r="K15" s="255"/>
      <c r="L15" s="255"/>
      <c r="M15" s="255"/>
    </row>
    <row r="16" spans="1:13" s="248" customFormat="1" ht="17.25">
      <c r="A16" s="273" t="s">
        <v>585</v>
      </c>
      <c r="B16" s="274">
        <v>1998670.75</v>
      </c>
      <c r="C16" s="255">
        <f t="shared" si="0"/>
        <v>688485.38</v>
      </c>
      <c r="D16" s="255"/>
      <c r="E16" s="255">
        <v>22000</v>
      </c>
      <c r="F16" s="255"/>
      <c r="G16" s="255"/>
      <c r="H16" s="255">
        <v>12500</v>
      </c>
      <c r="I16" s="255">
        <f>278485.38+297800+99700-22000</f>
        <v>653985.38</v>
      </c>
      <c r="J16" s="255"/>
      <c r="K16" s="255"/>
      <c r="L16" s="255"/>
      <c r="M16" s="255"/>
    </row>
    <row r="17" spans="1:14" s="248" customFormat="1" ht="18" thickBot="1">
      <c r="A17" s="275"/>
      <c r="B17" s="257">
        <f aca="true" t="shared" si="1" ref="B17:M17">SUM(B6:B16)</f>
        <v>1998670.75</v>
      </c>
      <c r="C17" s="257">
        <f t="shared" si="1"/>
        <v>688485.38</v>
      </c>
      <c r="D17" s="257">
        <f t="shared" si="1"/>
        <v>0</v>
      </c>
      <c r="E17" s="257">
        <f t="shared" si="1"/>
        <v>22000</v>
      </c>
      <c r="F17" s="257">
        <f t="shared" si="1"/>
        <v>0</v>
      </c>
      <c r="G17" s="257">
        <f t="shared" si="1"/>
        <v>0</v>
      </c>
      <c r="H17" s="257">
        <f t="shared" si="1"/>
        <v>12500</v>
      </c>
      <c r="I17" s="257">
        <f t="shared" si="1"/>
        <v>653985.38</v>
      </c>
      <c r="J17" s="257">
        <f t="shared" si="1"/>
        <v>0</v>
      </c>
      <c r="K17" s="257">
        <f t="shared" si="1"/>
        <v>0</v>
      </c>
      <c r="L17" s="257">
        <f t="shared" si="1"/>
        <v>0</v>
      </c>
      <c r="M17" s="257">
        <f t="shared" si="1"/>
        <v>0</v>
      </c>
      <c r="N17" s="258"/>
    </row>
    <row r="18" spans="2:13" s="214" customFormat="1" ht="15.75" thickTop="1"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</row>
    <row r="19" spans="2:13" s="214" customFormat="1" ht="15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</row>
    <row r="20" spans="1:13" s="214" customFormat="1" ht="15">
      <c r="A20" s="214" t="s">
        <v>715</v>
      </c>
      <c r="B20" s="215"/>
      <c r="C20" s="215"/>
      <c r="D20" s="215" t="s">
        <v>718</v>
      </c>
      <c r="E20" s="215" t="s">
        <v>715</v>
      </c>
      <c r="F20" s="215"/>
      <c r="G20" s="215"/>
      <c r="H20" s="276" t="s">
        <v>719</v>
      </c>
      <c r="I20" s="276" t="s">
        <v>715</v>
      </c>
      <c r="J20" s="215"/>
      <c r="K20" s="215"/>
      <c r="L20" s="215"/>
      <c r="M20" s="276" t="s">
        <v>719</v>
      </c>
    </row>
    <row r="21" spans="1:12" ht="18.75">
      <c r="A21" s="319" t="s">
        <v>716</v>
      </c>
      <c r="B21" s="319"/>
      <c r="C21" s="319"/>
      <c r="E21" s="318" t="s">
        <v>717</v>
      </c>
      <c r="F21" s="318"/>
      <c r="G21" s="318"/>
      <c r="H21" s="318"/>
      <c r="J21" s="318" t="s">
        <v>489</v>
      </c>
      <c r="K21" s="318"/>
      <c r="L21" s="318"/>
    </row>
    <row r="22" spans="1:12" ht="18.75">
      <c r="A22" s="319" t="s">
        <v>486</v>
      </c>
      <c r="B22" s="319"/>
      <c r="C22" s="319"/>
      <c r="E22" s="318" t="s">
        <v>504</v>
      </c>
      <c r="F22" s="318"/>
      <c r="G22" s="318"/>
      <c r="H22" s="318"/>
      <c r="J22" s="318" t="s">
        <v>488</v>
      </c>
      <c r="K22" s="318"/>
      <c r="L22" s="318"/>
    </row>
  </sheetData>
  <sheetProtection/>
  <mergeCells count="9">
    <mergeCell ref="J22:L22"/>
    <mergeCell ref="E21:H21"/>
    <mergeCell ref="E22:H22"/>
    <mergeCell ref="A21:C21"/>
    <mergeCell ref="A22:C22"/>
    <mergeCell ref="A1:L1"/>
    <mergeCell ref="A2:L2"/>
    <mergeCell ref="A3:L3"/>
    <mergeCell ref="J21:L21"/>
  </mergeCells>
  <printOptions/>
  <pageMargins left="0.59" right="0.18" top="0.64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7">
      <selection activeCell="C17" sqref="C17"/>
    </sheetView>
  </sheetViews>
  <sheetFormatPr defaultColWidth="9.140625" defaultRowHeight="21.75"/>
  <cols>
    <col min="1" max="1" width="21.57421875" style="208" customWidth="1"/>
    <col min="2" max="13" width="10.57421875" style="213" customWidth="1"/>
    <col min="14" max="16384" width="10.28125" style="208" customWidth="1"/>
  </cols>
  <sheetData>
    <row r="1" spans="1:12" ht="21.75">
      <c r="A1" s="317" t="s">
        <v>502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21.75">
      <c r="A2" s="317" t="s">
        <v>616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21.75">
      <c r="A3" s="317" t="s">
        <v>681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1:13" s="212" customFormat="1" ht="75">
      <c r="A4" s="209" t="s">
        <v>570</v>
      </c>
      <c r="B4" s="210" t="s">
        <v>594</v>
      </c>
      <c r="C4" s="210" t="s">
        <v>604</v>
      </c>
      <c r="D4" s="210" t="s">
        <v>617</v>
      </c>
      <c r="E4" s="211" t="s">
        <v>618</v>
      </c>
      <c r="F4" s="210" t="s">
        <v>619</v>
      </c>
      <c r="G4" s="210" t="s">
        <v>620</v>
      </c>
      <c r="H4" s="210" t="s">
        <v>621</v>
      </c>
      <c r="I4" s="210" t="s">
        <v>622</v>
      </c>
      <c r="J4" s="211" t="s">
        <v>623</v>
      </c>
      <c r="K4" s="211" t="s">
        <v>624</v>
      </c>
      <c r="L4" s="210" t="s">
        <v>625</v>
      </c>
      <c r="M4" s="210" t="s">
        <v>578</v>
      </c>
    </row>
    <row r="5" spans="1:13" s="248" customFormat="1" ht="17.25">
      <c r="A5" s="253" t="s">
        <v>607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13" s="248" customFormat="1" ht="17.25">
      <c r="A6" s="271" t="s">
        <v>578</v>
      </c>
      <c r="B6" s="255">
        <f>'[2]รวมปี'!C307</f>
        <v>2585760</v>
      </c>
      <c r="C6" s="255">
        <f aca="true" t="shared" si="0" ref="C6:C16">SUM(D6:M6)</f>
        <v>2321532.4</v>
      </c>
      <c r="D6" s="255"/>
      <c r="E6" s="255"/>
      <c r="F6" s="255"/>
      <c r="G6" s="255"/>
      <c r="H6" s="255"/>
      <c r="I6" s="255"/>
      <c r="J6" s="255"/>
      <c r="K6" s="255"/>
      <c r="L6" s="255"/>
      <c r="M6" s="255">
        <f>งบจ่ายจากรายรับ!M6+งบจ่ายจากเงินอุดหนุน!M6</f>
        <v>2321532.4</v>
      </c>
    </row>
    <row r="7" spans="1:13" s="248" customFormat="1" ht="17.25">
      <c r="A7" s="272" t="s">
        <v>442</v>
      </c>
      <c r="B7" s="255">
        <f>'[2]รวมปี'!C308</f>
        <v>782080</v>
      </c>
      <c r="C7" s="255">
        <f t="shared" si="0"/>
        <v>769217</v>
      </c>
      <c r="D7" s="255">
        <f>'[1]ทำการกระทบยอดตามแผน'!$N$371</f>
        <v>769217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s="248" customFormat="1" ht="17.25">
      <c r="A8" s="271" t="s">
        <v>444</v>
      </c>
      <c r="B8" s="255">
        <f>'[2]รวมปี'!C309</f>
        <v>3282300</v>
      </c>
      <c r="C8" s="255">
        <f t="shared" si="0"/>
        <v>3191450</v>
      </c>
      <c r="D8" s="255">
        <f>'[1]ทำการกระทบยอดตามแผน'!$C$373</f>
        <v>2030390</v>
      </c>
      <c r="E8" s="255"/>
      <c r="F8" s="255">
        <f>'[1]ทำการกระทบยอดตามแผน'!$E$373</f>
        <v>692520</v>
      </c>
      <c r="G8" s="255"/>
      <c r="H8" s="255"/>
      <c r="I8" s="255">
        <f>'[1]ทำการกระทบยอดตามแผน'!$H$373</f>
        <v>468540</v>
      </c>
      <c r="J8" s="255"/>
      <c r="K8" s="255"/>
      <c r="L8" s="255"/>
      <c r="M8" s="255"/>
    </row>
    <row r="9" spans="1:13" s="248" customFormat="1" ht="17.25">
      <c r="A9" s="272" t="s">
        <v>580</v>
      </c>
      <c r="B9" s="255">
        <f>'[2]รวมปี'!C310</f>
        <v>1173306.1</v>
      </c>
      <c r="C9" s="255">
        <f t="shared" si="0"/>
        <v>1052576</v>
      </c>
      <c r="D9" s="255">
        <f>'[1]ทำการกระทบยอดตามแผน'!$C$375</f>
        <v>753999.75</v>
      </c>
      <c r="E9" s="255"/>
      <c r="F9" s="255">
        <f>'[1]ทำการกระทบยอดตามแผน'!$E$375</f>
        <v>148400</v>
      </c>
      <c r="G9" s="255"/>
      <c r="H9" s="255"/>
      <c r="I9" s="255">
        <f>'[1]ทำการกระทบยอดตามแผน'!$H$375</f>
        <v>150176.25</v>
      </c>
      <c r="J9" s="255"/>
      <c r="K9" s="255"/>
      <c r="L9" s="255"/>
      <c r="M9" s="255"/>
    </row>
    <row r="10" spans="1:13" s="248" customFormat="1" ht="17.25">
      <c r="A10" s="271" t="s">
        <v>581</v>
      </c>
      <c r="B10" s="255">
        <f>'[2]รวมปี'!C311</f>
        <v>2563753.9</v>
      </c>
      <c r="C10" s="255">
        <f t="shared" si="0"/>
        <v>2052869.8499999999</v>
      </c>
      <c r="D10" s="255">
        <f>'[1]ทำการกระทบยอดตามแผน'!$C$377+งบจ่ายจากเงินอุดหนุน!D10</f>
        <v>1340897.9</v>
      </c>
      <c r="E10" s="255">
        <f>'[1]ทำการกระทบยอดตามแผน'!$D$377</f>
        <v>80000</v>
      </c>
      <c r="F10" s="255">
        <f>'[1]ทำการกระทบยอดตามแผน'!$E$377+งบจ่ายจากเงินอุดหนุน!F10</f>
        <v>403959</v>
      </c>
      <c r="G10" s="255"/>
      <c r="H10" s="255"/>
      <c r="I10" s="255">
        <f>'[1]ทำการกระทบยอดตามแผน'!$H$377</f>
        <v>21646.95</v>
      </c>
      <c r="J10" s="255">
        <f>งบจ่ายจากเงินอุดหนุน!J10</f>
        <v>110000</v>
      </c>
      <c r="K10" s="255"/>
      <c r="L10" s="255">
        <f>งบจ่ายจากเงินอุดหนุน!L10</f>
        <v>96366</v>
      </c>
      <c r="M10" s="255"/>
    </row>
    <row r="11" spans="1:13" s="248" customFormat="1" ht="17.25">
      <c r="A11" s="272" t="s">
        <v>582</v>
      </c>
      <c r="B11" s="255">
        <f>'[2]รวมปี'!C312</f>
        <v>1495500</v>
      </c>
      <c r="C11" s="255">
        <f t="shared" si="0"/>
        <v>1084254.28</v>
      </c>
      <c r="D11" s="255">
        <f>'[1]ทำการกระทบยอดตามแผน'!$C$379</f>
        <v>265928.8</v>
      </c>
      <c r="E11" s="255"/>
      <c r="F11" s="255">
        <f>'[1]ทำการกระทบยอดตามแผน'!$E$379+งบจ่ายจากเงินอุดหนุน!F11</f>
        <v>659877.48</v>
      </c>
      <c r="G11" s="255">
        <f>'[1]ทำการกระทบยอดตามแผน'!$F$379</f>
        <v>70000</v>
      </c>
      <c r="H11" s="255"/>
      <c r="I11" s="255">
        <f>'[1]ทำการกระทบยอดตามแผน'!$H$379</f>
        <v>88448</v>
      </c>
      <c r="J11" s="255"/>
      <c r="K11" s="255"/>
      <c r="L11" s="255"/>
      <c r="M11" s="255"/>
    </row>
    <row r="12" spans="1:13" s="248" customFormat="1" ht="17.25">
      <c r="A12" s="271" t="s">
        <v>583</v>
      </c>
      <c r="B12" s="255">
        <f>'[2]รวมปี'!C313</f>
        <v>243000</v>
      </c>
      <c r="C12" s="255">
        <f t="shared" si="0"/>
        <v>136433.03</v>
      </c>
      <c r="D12" s="255">
        <f>'[1]ทำการกระทบยอดตามแผน'!$C$381</f>
        <v>136433.03</v>
      </c>
      <c r="E12" s="255"/>
      <c r="F12" s="255"/>
      <c r="G12" s="255"/>
      <c r="H12" s="255"/>
      <c r="I12" s="255"/>
      <c r="J12" s="255"/>
      <c r="K12" s="255"/>
      <c r="L12" s="255"/>
      <c r="M12" s="255"/>
    </row>
    <row r="13" spans="1:13" s="248" customFormat="1" ht="17.25">
      <c r="A13" s="272" t="s">
        <v>586</v>
      </c>
      <c r="B13" s="255">
        <f>'[2]รวมปี'!C314</f>
        <v>2122600</v>
      </c>
      <c r="C13" s="255">
        <f t="shared" si="0"/>
        <v>1158800</v>
      </c>
      <c r="D13" s="255">
        <f>งบจ่ายจากเงินอุดหนุน!D13</f>
        <v>40000</v>
      </c>
      <c r="E13" s="255">
        <f>งบจ่ายจากเงินอุดหนุน!E13</f>
        <v>40000</v>
      </c>
      <c r="F13" s="255">
        <f>งบจ่ายจากเงินอุดหนุน!F13</f>
        <v>627800</v>
      </c>
      <c r="G13" s="255"/>
      <c r="H13" s="255"/>
      <c r="I13" s="255"/>
      <c r="J13" s="255">
        <f>งบจ่ายจากเงินอุดหนุน!J13</f>
        <v>210000</v>
      </c>
      <c r="K13" s="255">
        <f>'[1]ทำการกระทบยอดตามแผน'!$J$389+งบจ่ายจากเงินอุดหนุน!K13</f>
        <v>241000</v>
      </c>
      <c r="L13" s="255"/>
      <c r="M13" s="255"/>
    </row>
    <row r="14" spans="1:13" s="248" customFormat="1" ht="17.25">
      <c r="A14" s="271" t="s">
        <v>379</v>
      </c>
      <c r="B14" s="255">
        <f>'[2]รวมปี'!C315</f>
        <v>638950</v>
      </c>
      <c r="C14" s="255">
        <f t="shared" si="0"/>
        <v>629058</v>
      </c>
      <c r="D14" s="255"/>
      <c r="E14" s="255">
        <f>'[1]ทำการกระทบยอดตามแผน'!$D$387</f>
        <v>94608</v>
      </c>
      <c r="F14" s="255">
        <f>งบจ่ายจากเงินอุดหนุน!F14</f>
        <v>534450</v>
      </c>
      <c r="G14" s="255"/>
      <c r="H14" s="255"/>
      <c r="I14" s="255"/>
      <c r="J14" s="255"/>
      <c r="K14" s="255"/>
      <c r="L14" s="255"/>
      <c r="M14" s="255"/>
    </row>
    <row r="15" spans="1:13" s="248" customFormat="1" ht="17.25">
      <c r="A15" s="272" t="s">
        <v>584</v>
      </c>
      <c r="B15" s="255">
        <f>'[2]รวมปี'!C316</f>
        <v>609190</v>
      </c>
      <c r="C15" s="255">
        <f t="shared" si="0"/>
        <v>501165</v>
      </c>
      <c r="D15" s="255">
        <f>'[1]ทำการกระทบยอดตามแผน'!$C$383</f>
        <v>419035</v>
      </c>
      <c r="E15" s="255"/>
      <c r="F15" s="255">
        <f>'[1]ทำการกระทบยอดตามแผน'!$E$383</f>
        <v>78180</v>
      </c>
      <c r="G15" s="255"/>
      <c r="H15" s="255"/>
      <c r="I15" s="255">
        <f>'[1]ทำการกระทบยอดตามแผน'!$H$383</f>
        <v>3950</v>
      </c>
      <c r="J15" s="255"/>
      <c r="K15" s="255"/>
      <c r="L15" s="255"/>
      <c r="M15" s="255"/>
    </row>
    <row r="16" spans="1:13" s="248" customFormat="1" ht="17.25">
      <c r="A16" s="272" t="s">
        <v>585</v>
      </c>
      <c r="B16" s="255">
        <f>'[2]รวมปี'!C317</f>
        <v>30000</v>
      </c>
      <c r="C16" s="255">
        <f t="shared" si="0"/>
        <v>30000</v>
      </c>
      <c r="D16" s="255"/>
      <c r="E16" s="255"/>
      <c r="F16" s="255"/>
      <c r="G16" s="255"/>
      <c r="H16" s="255"/>
      <c r="I16" s="255">
        <f>'[1]ทำการกระทบยอดตามแผน'!$H$385</f>
        <v>30000</v>
      </c>
      <c r="J16" s="255"/>
      <c r="K16" s="255"/>
      <c r="L16" s="255"/>
      <c r="M16" s="255"/>
    </row>
    <row r="17" spans="1:13" s="248" customFormat="1" ht="17.25">
      <c r="A17" s="271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</row>
    <row r="18" spans="1:14" s="248" customFormat="1" ht="18" thickBot="1">
      <c r="A18" s="275"/>
      <c r="B18" s="257">
        <f>SUM(B6:B16)</f>
        <v>15526440</v>
      </c>
      <c r="C18" s="257">
        <f>SUM(C6:C16)</f>
        <v>12927355.559999999</v>
      </c>
      <c r="D18" s="257">
        <f aca="true" t="shared" si="1" ref="D18:M18">SUM(D6:D16)</f>
        <v>5755901.48</v>
      </c>
      <c r="E18" s="257">
        <f t="shared" si="1"/>
        <v>214608</v>
      </c>
      <c r="F18" s="257">
        <f t="shared" si="1"/>
        <v>3145186.48</v>
      </c>
      <c r="G18" s="257">
        <f t="shared" si="1"/>
        <v>70000</v>
      </c>
      <c r="H18" s="257">
        <f t="shared" si="1"/>
        <v>0</v>
      </c>
      <c r="I18" s="257">
        <f t="shared" si="1"/>
        <v>762761.2</v>
      </c>
      <c r="J18" s="257">
        <f t="shared" si="1"/>
        <v>320000</v>
      </c>
      <c r="K18" s="257">
        <f t="shared" si="1"/>
        <v>241000</v>
      </c>
      <c r="L18" s="257">
        <f t="shared" si="1"/>
        <v>96366</v>
      </c>
      <c r="M18" s="257">
        <f t="shared" si="1"/>
        <v>2321532.4</v>
      </c>
      <c r="N18" s="258"/>
    </row>
    <row r="19" spans="2:13" s="214" customFormat="1" ht="15.75" thickTop="1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</row>
    <row r="20" spans="2:13" s="214" customFormat="1" ht="15"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</row>
    <row r="21" spans="1:13" s="214" customFormat="1" ht="15">
      <c r="A21" s="214" t="s">
        <v>715</v>
      </c>
      <c r="B21" s="215"/>
      <c r="C21" s="215"/>
      <c r="D21" s="215" t="s">
        <v>718</v>
      </c>
      <c r="E21" s="215" t="s">
        <v>715</v>
      </c>
      <c r="F21" s="215"/>
      <c r="G21" s="215"/>
      <c r="H21" s="276" t="s">
        <v>719</v>
      </c>
      <c r="I21" s="276" t="s">
        <v>715</v>
      </c>
      <c r="J21" s="215"/>
      <c r="K21" s="215"/>
      <c r="L21" s="215"/>
      <c r="M21" s="276" t="s">
        <v>719</v>
      </c>
    </row>
    <row r="22" spans="1:12" ht="18.75">
      <c r="A22" s="319" t="s">
        <v>716</v>
      </c>
      <c r="B22" s="319"/>
      <c r="C22" s="319"/>
      <c r="E22" s="318" t="s">
        <v>717</v>
      </c>
      <c r="F22" s="318"/>
      <c r="G22" s="318"/>
      <c r="H22" s="318"/>
      <c r="J22" s="318" t="s">
        <v>489</v>
      </c>
      <c r="K22" s="318"/>
      <c r="L22" s="318"/>
    </row>
    <row r="23" spans="1:12" ht="18.75">
      <c r="A23" s="319" t="s">
        <v>486</v>
      </c>
      <c r="B23" s="319"/>
      <c r="C23" s="319"/>
      <c r="E23" s="318" t="s">
        <v>504</v>
      </c>
      <c r="F23" s="318"/>
      <c r="G23" s="318"/>
      <c r="H23" s="318"/>
      <c r="J23" s="318" t="s">
        <v>488</v>
      </c>
      <c r="K23" s="318"/>
      <c r="L23" s="318"/>
    </row>
  </sheetData>
  <sheetProtection/>
  <mergeCells count="9">
    <mergeCell ref="A23:C23"/>
    <mergeCell ref="E23:H23"/>
    <mergeCell ref="J23:L23"/>
    <mergeCell ref="A1:L1"/>
    <mergeCell ref="A2:L2"/>
    <mergeCell ref="A3:L3"/>
    <mergeCell ref="A22:C22"/>
    <mergeCell ref="E22:H22"/>
    <mergeCell ref="J22:L22"/>
  </mergeCells>
  <printOptions/>
  <pageMargins left="0.59" right="0.18" top="0.64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7">
      <selection activeCell="J23" sqref="J23"/>
    </sheetView>
  </sheetViews>
  <sheetFormatPr defaultColWidth="9.140625" defaultRowHeight="21.75"/>
  <cols>
    <col min="1" max="1" width="21.57421875" style="248" customWidth="1"/>
    <col min="2" max="13" width="10.57421875" style="247" customWidth="1"/>
    <col min="14" max="16384" width="10.28125" style="248" customWidth="1"/>
  </cols>
  <sheetData>
    <row r="1" spans="1:12" ht="21.75">
      <c r="A1" s="317" t="s">
        <v>502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21.75">
      <c r="A2" s="317" t="s">
        <v>626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21.75">
      <c r="A3" s="317" t="s">
        <v>678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1:13" s="252" customFormat="1" ht="51.75">
      <c r="A4" s="249" t="s">
        <v>570</v>
      </c>
      <c r="B4" s="250" t="s">
        <v>594</v>
      </c>
      <c r="C4" s="250" t="s">
        <v>604</v>
      </c>
      <c r="D4" s="250" t="s">
        <v>617</v>
      </c>
      <c r="E4" s="251" t="s">
        <v>618</v>
      </c>
      <c r="F4" s="250" t="s">
        <v>619</v>
      </c>
      <c r="G4" s="250" t="s">
        <v>620</v>
      </c>
      <c r="H4" s="250" t="s">
        <v>621</v>
      </c>
      <c r="I4" s="250" t="s">
        <v>622</v>
      </c>
      <c r="J4" s="251" t="s">
        <v>623</v>
      </c>
      <c r="K4" s="251" t="s">
        <v>624</v>
      </c>
      <c r="L4" s="250" t="s">
        <v>625</v>
      </c>
      <c r="M4" s="250" t="s">
        <v>578</v>
      </c>
    </row>
    <row r="5" spans="1:13" ht="17.25">
      <c r="A5" s="253" t="s">
        <v>607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13" ht="17.25">
      <c r="A6" s="271" t="s">
        <v>578</v>
      </c>
      <c r="B6" s="255">
        <f>'[2]รวมปี'!C307</f>
        <v>2585760</v>
      </c>
      <c r="C6" s="255">
        <f aca="true" t="shared" si="0" ref="C6:C16">SUM(D6:M6)</f>
        <v>215232.4</v>
      </c>
      <c r="D6" s="255"/>
      <c r="E6" s="255"/>
      <c r="F6" s="255"/>
      <c r="G6" s="255"/>
      <c r="H6" s="255"/>
      <c r="I6" s="255"/>
      <c r="J6" s="255"/>
      <c r="K6" s="255"/>
      <c r="L6" s="255"/>
      <c r="M6" s="255">
        <f>'[1]ทำการกระทบยอดตามแผน'!$N$369</f>
        <v>215232.4</v>
      </c>
    </row>
    <row r="7" spans="1:13" ht="17.25">
      <c r="A7" s="272" t="s">
        <v>442</v>
      </c>
      <c r="B7" s="255">
        <f>'[2]รวมปี'!C308</f>
        <v>782080</v>
      </c>
      <c r="C7" s="255">
        <f t="shared" si="0"/>
        <v>769217</v>
      </c>
      <c r="D7" s="255">
        <f>'[1]ทำการกระทบยอดตามแผน'!$N$371</f>
        <v>769217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7.25">
      <c r="A8" s="271" t="s">
        <v>444</v>
      </c>
      <c r="B8" s="255">
        <f>'[2]รวมปี'!C309</f>
        <v>3282300</v>
      </c>
      <c r="C8" s="255">
        <f t="shared" si="0"/>
        <v>3191450</v>
      </c>
      <c r="D8" s="255">
        <f>'[1]ทำการกระทบยอดตามแผน'!$C$373</f>
        <v>2030390</v>
      </c>
      <c r="E8" s="255"/>
      <c r="F8" s="255">
        <f>'[1]ทำการกระทบยอดตามแผน'!$E$373</f>
        <v>692520</v>
      </c>
      <c r="G8" s="255"/>
      <c r="H8" s="255"/>
      <c r="I8" s="255">
        <f>'[1]ทำการกระทบยอดตามแผน'!$H$373</f>
        <v>468540</v>
      </c>
      <c r="J8" s="255"/>
      <c r="K8" s="255"/>
      <c r="L8" s="255"/>
      <c r="M8" s="255"/>
    </row>
    <row r="9" spans="1:13" ht="17.25">
      <c r="A9" s="272" t="s">
        <v>580</v>
      </c>
      <c r="B9" s="255">
        <f>'[2]รวมปี'!C310</f>
        <v>1173306.1</v>
      </c>
      <c r="C9" s="255">
        <f t="shared" si="0"/>
        <v>1052576</v>
      </c>
      <c r="D9" s="255">
        <f>'[1]ทำการกระทบยอดตามแผน'!$C$375</f>
        <v>753999.75</v>
      </c>
      <c r="E9" s="255"/>
      <c r="F9" s="255">
        <f>'[1]ทำการกระทบยอดตามแผน'!$E$375</f>
        <v>148400</v>
      </c>
      <c r="G9" s="255"/>
      <c r="H9" s="255"/>
      <c r="I9" s="255">
        <f>'[1]ทำการกระทบยอดตามแผน'!$H$375</f>
        <v>150176.25</v>
      </c>
      <c r="J9" s="255"/>
      <c r="K9" s="255"/>
      <c r="L9" s="255"/>
      <c r="M9" s="255"/>
    </row>
    <row r="10" spans="1:13" ht="17.25">
      <c r="A10" s="271" t="s">
        <v>581</v>
      </c>
      <c r="B10" s="255">
        <f>'[2]รวมปี'!C311</f>
        <v>2563753.9</v>
      </c>
      <c r="C10" s="255">
        <f t="shared" si="0"/>
        <v>1774163.8499999999</v>
      </c>
      <c r="D10" s="255">
        <f>'[1]ทำการกระทบยอดตามแผน'!$C$377</f>
        <v>1291357.9</v>
      </c>
      <c r="E10" s="255">
        <f>'[1]ทำการกระทบยอดตามแผน'!$D$377</f>
        <v>80000</v>
      </c>
      <c r="F10" s="255">
        <f>'[1]ทำการกระทบยอดตามแผน'!$E$377</f>
        <v>381159</v>
      </c>
      <c r="G10" s="255"/>
      <c r="H10" s="255"/>
      <c r="I10" s="255">
        <f>'[1]ทำการกระทบยอดตามแผน'!$H$377</f>
        <v>21646.95</v>
      </c>
      <c r="J10" s="255"/>
      <c r="K10" s="255"/>
      <c r="L10" s="255"/>
      <c r="M10" s="255"/>
    </row>
    <row r="11" spans="1:13" ht="17.25">
      <c r="A11" s="272" t="s">
        <v>582</v>
      </c>
      <c r="B11" s="255">
        <f>'[2]รวมปี'!C312</f>
        <v>1495500</v>
      </c>
      <c r="C11" s="255">
        <f t="shared" si="0"/>
        <v>478489.8</v>
      </c>
      <c r="D11" s="255">
        <f>'[1]ทำการกระทบยอดตามแผน'!$C$379</f>
        <v>265928.8</v>
      </c>
      <c r="E11" s="255"/>
      <c r="F11" s="255">
        <f>'[1]ทำการกระทบยอดตามแผน'!$E$379</f>
        <v>54113</v>
      </c>
      <c r="G11" s="255">
        <f>'[1]ทำการกระทบยอดตามแผน'!$F$379</f>
        <v>70000</v>
      </c>
      <c r="H11" s="255"/>
      <c r="I11" s="255">
        <f>'[1]ทำการกระทบยอดตามแผน'!$H$379</f>
        <v>88448</v>
      </c>
      <c r="J11" s="255"/>
      <c r="K11" s="255"/>
      <c r="L11" s="255"/>
      <c r="M11" s="255"/>
    </row>
    <row r="12" spans="1:13" ht="17.25">
      <c r="A12" s="271" t="s">
        <v>583</v>
      </c>
      <c r="B12" s="255">
        <f>'[2]รวมปี'!C313</f>
        <v>243000</v>
      </c>
      <c r="C12" s="255">
        <f t="shared" si="0"/>
        <v>136433.03</v>
      </c>
      <c r="D12" s="255">
        <f>'[1]ทำการกระทบยอดตามแผน'!$C$381</f>
        <v>136433.03</v>
      </c>
      <c r="E12" s="255"/>
      <c r="F12" s="255"/>
      <c r="G12" s="255"/>
      <c r="H12" s="255"/>
      <c r="I12" s="255"/>
      <c r="J12" s="255"/>
      <c r="K12" s="255"/>
      <c r="L12" s="255"/>
      <c r="M12" s="255"/>
    </row>
    <row r="13" spans="1:13" ht="17.25">
      <c r="A13" s="272" t="s">
        <v>586</v>
      </c>
      <c r="B13" s="255">
        <f>'[2]รวมปี'!C314</f>
        <v>2122600</v>
      </c>
      <c r="C13" s="255">
        <f t="shared" si="0"/>
        <v>115000</v>
      </c>
      <c r="D13" s="255">
        <f>'[1]ทำการกระทบยอดตามแผน'!$C$389</f>
        <v>0</v>
      </c>
      <c r="E13" s="255"/>
      <c r="F13" s="255"/>
      <c r="G13" s="255"/>
      <c r="H13" s="255"/>
      <c r="I13" s="255"/>
      <c r="J13" s="255"/>
      <c r="K13" s="255">
        <f>'[1]ทำการกระทบยอดตามแผน'!$J$389</f>
        <v>115000</v>
      </c>
      <c r="L13" s="255"/>
      <c r="M13" s="255"/>
    </row>
    <row r="14" spans="1:13" ht="17.25">
      <c r="A14" s="271" t="s">
        <v>379</v>
      </c>
      <c r="B14" s="255">
        <f>'[2]รวมปี'!C315</f>
        <v>638950</v>
      </c>
      <c r="C14" s="255">
        <f t="shared" si="0"/>
        <v>94608</v>
      </c>
      <c r="D14" s="255"/>
      <c r="E14" s="255">
        <f>'[1]ทำการกระทบยอดตามแผน'!$D$387</f>
        <v>94608</v>
      </c>
      <c r="F14" s="255"/>
      <c r="G14" s="255"/>
      <c r="H14" s="255"/>
      <c r="I14" s="255"/>
      <c r="J14" s="255"/>
      <c r="K14" s="255"/>
      <c r="L14" s="255"/>
      <c r="M14" s="255"/>
    </row>
    <row r="15" spans="1:13" ht="17.25">
      <c r="A15" s="272" t="s">
        <v>584</v>
      </c>
      <c r="B15" s="255">
        <f>'[2]รวมปี'!C316</f>
        <v>609190</v>
      </c>
      <c r="C15" s="255">
        <f t="shared" si="0"/>
        <v>501165</v>
      </c>
      <c r="D15" s="255">
        <f>'[1]ทำการกระทบยอดตามแผน'!$C$383</f>
        <v>419035</v>
      </c>
      <c r="E15" s="255"/>
      <c r="F15" s="255">
        <f>'[1]ทำการกระทบยอดตามแผน'!$E$383</f>
        <v>78180</v>
      </c>
      <c r="G15" s="255"/>
      <c r="H15" s="255"/>
      <c r="I15" s="255">
        <f>'[1]ทำการกระทบยอดตามแผน'!$H$383</f>
        <v>3950</v>
      </c>
      <c r="J15" s="255"/>
      <c r="K15" s="255"/>
      <c r="L15" s="255"/>
      <c r="M15" s="255"/>
    </row>
    <row r="16" spans="1:13" ht="17.25">
      <c r="A16" s="272" t="s">
        <v>585</v>
      </c>
      <c r="B16" s="255">
        <f>'[2]รวมปี'!C317</f>
        <v>30000</v>
      </c>
      <c r="C16" s="255">
        <f t="shared" si="0"/>
        <v>30000</v>
      </c>
      <c r="D16" s="255"/>
      <c r="E16" s="255"/>
      <c r="F16" s="255"/>
      <c r="G16" s="255"/>
      <c r="H16" s="255"/>
      <c r="I16" s="255">
        <f>'[1]ทำการกระทบยอดตามแผน'!$H$385</f>
        <v>30000</v>
      </c>
      <c r="J16" s="255"/>
      <c r="K16" s="255"/>
      <c r="L16" s="255"/>
      <c r="M16" s="255"/>
    </row>
    <row r="17" spans="1:13" ht="17.25">
      <c r="A17" s="271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</row>
    <row r="18" spans="1:14" ht="18" thickBot="1">
      <c r="A18" s="256" t="s">
        <v>608</v>
      </c>
      <c r="B18" s="257">
        <f aca="true" t="shared" si="1" ref="B18:M18">SUM(B6:B16)</f>
        <v>15526440</v>
      </c>
      <c r="C18" s="257">
        <f t="shared" si="1"/>
        <v>8358335.08</v>
      </c>
      <c r="D18" s="257">
        <f t="shared" si="1"/>
        <v>5666361.48</v>
      </c>
      <c r="E18" s="257">
        <f t="shared" si="1"/>
        <v>174608</v>
      </c>
      <c r="F18" s="257">
        <f t="shared" si="1"/>
        <v>1354372</v>
      </c>
      <c r="G18" s="257">
        <f t="shared" si="1"/>
        <v>70000</v>
      </c>
      <c r="H18" s="257">
        <f t="shared" si="1"/>
        <v>0</v>
      </c>
      <c r="I18" s="257">
        <f t="shared" si="1"/>
        <v>762761.2</v>
      </c>
      <c r="J18" s="257">
        <f t="shared" si="1"/>
        <v>0</v>
      </c>
      <c r="K18" s="257">
        <f t="shared" si="1"/>
        <v>115000</v>
      </c>
      <c r="L18" s="257">
        <f t="shared" si="1"/>
        <v>0</v>
      </c>
      <c r="M18" s="257">
        <f t="shared" si="1"/>
        <v>215232.4</v>
      </c>
      <c r="N18" s="258"/>
    </row>
    <row r="19" spans="1:3" ht="18" thickTop="1">
      <c r="A19" s="259" t="s">
        <v>589</v>
      </c>
      <c r="B19" s="260"/>
      <c r="C19" s="260"/>
    </row>
    <row r="20" spans="1:3" ht="17.25">
      <c r="A20" s="261" t="s">
        <v>602</v>
      </c>
      <c r="B20" s="255">
        <f>จ่ายจากเงินรายรับตามแผนงาน!B19</f>
        <v>210000</v>
      </c>
      <c r="C20" s="255">
        <f>จ่ายจากเงินรายรับตามแผนงาน!C19</f>
        <v>332513.55</v>
      </c>
    </row>
    <row r="21" spans="1:3" ht="17.25">
      <c r="A21" s="262" t="s">
        <v>603</v>
      </c>
      <c r="B21" s="255">
        <f>จ่ายจากเงินรายรับตามแผนงาน!B20</f>
        <v>36000</v>
      </c>
      <c r="C21" s="255">
        <f>จ่ายจากเงินรายรับตามแผนงาน!C20</f>
        <v>38475.29</v>
      </c>
    </row>
    <row r="22" spans="1:3" ht="17.25">
      <c r="A22" s="261" t="s">
        <v>682</v>
      </c>
      <c r="B22" s="255">
        <f>จ่ายจากเงินรายรับตามแผนงาน!B21</f>
        <v>239000</v>
      </c>
      <c r="C22" s="255">
        <f>จ่ายจากเงินรายรับตามแผนงาน!C21</f>
        <v>157069.47</v>
      </c>
    </row>
    <row r="23" spans="1:3" ht="17.25">
      <c r="A23" s="262" t="s">
        <v>683</v>
      </c>
      <c r="B23" s="255">
        <f>จ่ายจากเงินรายรับตามแผนงาน!B22</f>
        <v>116000</v>
      </c>
      <c r="C23" s="255">
        <f>จ่ายจากเงินรายรับตามแผนงาน!C22</f>
        <v>112720</v>
      </c>
    </row>
    <row r="24" spans="1:3" ht="17.25">
      <c r="A24" s="261" t="s">
        <v>662</v>
      </c>
      <c r="B24" s="255">
        <f>จ่ายจากเงินรายรับตามแผนงาน!B23</f>
        <v>8935440</v>
      </c>
      <c r="C24" s="255">
        <f>จ่ายจากเงินรายรับตามแผนงาน!C23</f>
        <v>11126735.9</v>
      </c>
    </row>
    <row r="25" spans="1:3" ht="17.25">
      <c r="A25" s="262" t="s">
        <v>663</v>
      </c>
      <c r="B25" s="255">
        <f>จ่ายจากเงินรายรับตามแผนงาน!B24</f>
        <v>5990000</v>
      </c>
      <c r="C25" s="255">
        <f>จ่ายจากเงินรายรับตามแผนงาน!C24</f>
        <v>4635075</v>
      </c>
    </row>
    <row r="26" spans="1:3" ht="17.25">
      <c r="A26" s="261" t="s">
        <v>609</v>
      </c>
      <c r="B26" s="263">
        <v>0</v>
      </c>
      <c r="C26" s="255">
        <f>จ่ายจากเงินรายรับตามแผนงาน!C25</f>
        <v>5092545</v>
      </c>
    </row>
    <row r="27" spans="1:13" s="266" customFormat="1" ht="17.25" thickBot="1">
      <c r="A27" s="256" t="s">
        <v>610</v>
      </c>
      <c r="B27" s="264">
        <f>SUM(B20:B25)</f>
        <v>15526440</v>
      </c>
      <c r="C27" s="264">
        <f>SUM(C20:C26)</f>
        <v>21495134.21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</row>
    <row r="28" spans="1:13" s="266" customFormat="1" ht="18" thickBot="1" thickTop="1">
      <c r="A28" s="267" t="s">
        <v>627</v>
      </c>
      <c r="B28" s="268"/>
      <c r="C28" s="269">
        <f>C27-C18</f>
        <v>13136799.13</v>
      </c>
      <c r="D28" s="265"/>
      <c r="E28" s="265"/>
      <c r="F28" s="265"/>
      <c r="G28" s="265"/>
      <c r="H28" s="265"/>
      <c r="I28" s="265"/>
      <c r="J28" s="265"/>
      <c r="K28" s="265"/>
      <c r="L28" s="265"/>
      <c r="M28" s="265"/>
    </row>
    <row r="29" ht="18" thickTop="1"/>
  </sheetData>
  <sheetProtection/>
  <mergeCells count="3">
    <mergeCell ref="A1:L1"/>
    <mergeCell ref="A2:L2"/>
    <mergeCell ref="A3:L3"/>
  </mergeCells>
  <printOptions/>
  <pageMargins left="0.65" right="0.17" top="0.61" bottom="0.31" header="0.31496062992125984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3">
      <selection activeCell="E24" sqref="E24"/>
    </sheetView>
  </sheetViews>
  <sheetFormatPr defaultColWidth="9.140625" defaultRowHeight="21.75"/>
  <cols>
    <col min="1" max="1" width="21.57421875" style="248" customWidth="1"/>
    <col min="2" max="13" width="10.57421875" style="247" customWidth="1"/>
    <col min="14" max="16384" width="10.28125" style="248" customWidth="1"/>
  </cols>
  <sheetData>
    <row r="1" spans="1:12" ht="21.75">
      <c r="A1" s="317" t="s">
        <v>502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21.75">
      <c r="A2" s="317" t="s">
        <v>679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21.75">
      <c r="A3" s="317" t="s">
        <v>678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1:13" s="252" customFormat="1" ht="51.75">
      <c r="A4" s="249" t="s">
        <v>570</v>
      </c>
      <c r="B4" s="250" t="s">
        <v>594</v>
      </c>
      <c r="C4" s="250" t="s">
        <v>604</v>
      </c>
      <c r="D4" s="250" t="s">
        <v>617</v>
      </c>
      <c r="E4" s="251" t="s">
        <v>618</v>
      </c>
      <c r="F4" s="250" t="s">
        <v>619</v>
      </c>
      <c r="G4" s="250" t="s">
        <v>620</v>
      </c>
      <c r="H4" s="250" t="s">
        <v>621</v>
      </c>
      <c r="I4" s="250" t="s">
        <v>622</v>
      </c>
      <c r="J4" s="251" t="s">
        <v>623</v>
      </c>
      <c r="K4" s="251" t="s">
        <v>624</v>
      </c>
      <c r="L4" s="250" t="s">
        <v>625</v>
      </c>
      <c r="M4" s="250" t="s">
        <v>578</v>
      </c>
    </row>
    <row r="5" spans="1:13" ht="17.25">
      <c r="A5" s="253" t="s">
        <v>607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13" ht="17.25">
      <c r="A6" s="271" t="s">
        <v>578</v>
      </c>
      <c r="B6" s="255">
        <f>'[2]รวมปี'!C307</f>
        <v>2585760</v>
      </c>
      <c r="C6" s="255">
        <f aca="true" t="shared" si="0" ref="C6:C16">SUM(D6:M6)</f>
        <v>2106300</v>
      </c>
      <c r="D6" s="255"/>
      <c r="E6" s="255"/>
      <c r="F6" s="255"/>
      <c r="G6" s="255"/>
      <c r="H6" s="255"/>
      <c r="I6" s="255"/>
      <c r="J6" s="255"/>
      <c r="K6" s="255"/>
      <c r="L6" s="255"/>
      <c r="M6" s="255">
        <f>'[1]ทำการกระทบยอดตามแผน'!$M$370</f>
        <v>2106300</v>
      </c>
    </row>
    <row r="7" spans="1:13" ht="17.25">
      <c r="A7" s="272" t="s">
        <v>442</v>
      </c>
      <c r="B7" s="255">
        <f>'[2]รวมปี'!C308</f>
        <v>782080</v>
      </c>
      <c r="C7" s="255">
        <f t="shared" si="0"/>
        <v>0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7.25">
      <c r="A8" s="271" t="s">
        <v>444</v>
      </c>
      <c r="B8" s="255">
        <f>'[2]รวมปี'!C309</f>
        <v>3282300</v>
      </c>
      <c r="C8" s="255">
        <f t="shared" si="0"/>
        <v>0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7.25">
      <c r="A9" s="272" t="s">
        <v>580</v>
      </c>
      <c r="B9" s="255">
        <f>'[2]รวมปี'!C310</f>
        <v>1173306.1</v>
      </c>
      <c r="C9" s="255">
        <f t="shared" si="0"/>
        <v>0</v>
      </c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17.25">
      <c r="A10" s="271" t="s">
        <v>581</v>
      </c>
      <c r="B10" s="255">
        <f>'[2]รวมปี'!C311</f>
        <v>2563753.9</v>
      </c>
      <c r="C10" s="255">
        <f t="shared" si="0"/>
        <v>278706</v>
      </c>
      <c r="D10" s="255">
        <f>'[1]ทำการกระทบยอดตามแผน'!$C$378</f>
        <v>49540</v>
      </c>
      <c r="E10" s="255"/>
      <c r="F10" s="255">
        <f>'[1]ทำการกระทบยอดตามแผน'!$E$378</f>
        <v>22800</v>
      </c>
      <c r="G10" s="255"/>
      <c r="H10" s="255"/>
      <c r="I10" s="255"/>
      <c r="J10" s="255">
        <f>'[1]ทำการกระทบยอดตามแผน'!$I$378</f>
        <v>110000</v>
      </c>
      <c r="K10" s="255"/>
      <c r="L10" s="255">
        <f>'[1]ทำการกระทบยอดตามแผน'!$K$378</f>
        <v>96366</v>
      </c>
      <c r="M10" s="255"/>
    </row>
    <row r="11" spans="1:13" ht="17.25">
      <c r="A11" s="272" t="s">
        <v>582</v>
      </c>
      <c r="B11" s="255">
        <f>'[2]รวมปี'!C312</f>
        <v>1495500</v>
      </c>
      <c r="C11" s="255">
        <f t="shared" si="0"/>
        <v>605764.48</v>
      </c>
      <c r="D11" s="255"/>
      <c r="E11" s="255"/>
      <c r="F11" s="255">
        <f>'[1]ทำการกระทบยอดตามแผน'!$E$380</f>
        <v>605764.48</v>
      </c>
      <c r="G11" s="255"/>
      <c r="H11" s="255"/>
      <c r="I11" s="255"/>
      <c r="J11" s="255"/>
      <c r="K11" s="255"/>
      <c r="L11" s="255"/>
      <c r="M11" s="255"/>
    </row>
    <row r="12" spans="1:13" ht="17.25">
      <c r="A12" s="271" t="s">
        <v>583</v>
      </c>
      <c r="B12" s="255">
        <f>'[2]รวมปี'!C313</f>
        <v>243000</v>
      </c>
      <c r="C12" s="255">
        <f t="shared" si="0"/>
        <v>0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</row>
    <row r="13" spans="1:13" ht="17.25">
      <c r="A13" s="272" t="s">
        <v>586</v>
      </c>
      <c r="B13" s="255">
        <f>'[2]รวมปี'!C314</f>
        <v>2122600</v>
      </c>
      <c r="C13" s="255">
        <f t="shared" si="0"/>
        <v>1043800</v>
      </c>
      <c r="D13" s="255">
        <f>'[1]ทำการกระทบยอดตามแผน'!$C$390</f>
        <v>40000</v>
      </c>
      <c r="E13" s="255">
        <f>'[1]ทำการกระทบยอดตามแผน'!$D$390</f>
        <v>40000</v>
      </c>
      <c r="F13" s="255">
        <f>'[1]ทำการกระทบยอดตามแผน'!$E$390</f>
        <v>627800</v>
      </c>
      <c r="G13" s="255"/>
      <c r="H13" s="255"/>
      <c r="I13" s="255"/>
      <c r="J13" s="255">
        <f>'[1]ทำการกระทบยอดตามแผน'!$I$390</f>
        <v>210000</v>
      </c>
      <c r="K13" s="255">
        <f>'[1]ทำการกระทบยอดตามแผน'!$J$390</f>
        <v>126000</v>
      </c>
      <c r="L13" s="255"/>
      <c r="M13" s="255"/>
    </row>
    <row r="14" spans="1:13" ht="17.25">
      <c r="A14" s="271" t="s">
        <v>379</v>
      </c>
      <c r="B14" s="255">
        <f>'[2]รวมปี'!C315</f>
        <v>638950</v>
      </c>
      <c r="C14" s="255">
        <f t="shared" si="0"/>
        <v>534450</v>
      </c>
      <c r="D14" s="255"/>
      <c r="E14" s="255"/>
      <c r="F14" s="255">
        <f>'[1]ทำการกระทบยอดตามแผน'!$E$388</f>
        <v>534450</v>
      </c>
      <c r="G14" s="255"/>
      <c r="H14" s="255"/>
      <c r="I14" s="255"/>
      <c r="J14" s="255"/>
      <c r="K14" s="255"/>
      <c r="L14" s="255"/>
      <c r="M14" s="255"/>
    </row>
    <row r="15" spans="1:13" ht="17.25">
      <c r="A15" s="272" t="s">
        <v>584</v>
      </c>
      <c r="B15" s="255">
        <f>'[2]รวมปี'!C316</f>
        <v>609190</v>
      </c>
      <c r="C15" s="255">
        <f t="shared" si="0"/>
        <v>0</v>
      </c>
      <c r="D15" s="255"/>
      <c r="E15" s="255"/>
      <c r="F15" s="255"/>
      <c r="G15" s="255"/>
      <c r="H15" s="255"/>
      <c r="I15" s="255"/>
      <c r="J15" s="255"/>
      <c r="K15" s="255"/>
      <c r="L15" s="255"/>
      <c r="M15" s="255"/>
    </row>
    <row r="16" spans="1:13" ht="17.25">
      <c r="A16" s="272" t="s">
        <v>585</v>
      </c>
      <c r="B16" s="255">
        <f>'[2]รวมปี'!C317</f>
        <v>30000</v>
      </c>
      <c r="C16" s="255">
        <f t="shared" si="0"/>
        <v>0</v>
      </c>
      <c r="D16" s="255"/>
      <c r="E16" s="255"/>
      <c r="F16" s="255"/>
      <c r="G16" s="255"/>
      <c r="H16" s="255"/>
      <c r="I16" s="255"/>
      <c r="J16" s="255"/>
      <c r="K16" s="255"/>
      <c r="L16" s="255"/>
      <c r="M16" s="255"/>
    </row>
    <row r="17" spans="1:13" ht="17.25">
      <c r="A17" s="271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</row>
    <row r="18" spans="1:14" ht="18" thickBot="1">
      <c r="A18" s="256" t="s">
        <v>608</v>
      </c>
      <c r="B18" s="257">
        <f aca="true" t="shared" si="1" ref="B18:M18">SUM(B6:B16)</f>
        <v>15526440</v>
      </c>
      <c r="C18" s="257">
        <f t="shared" si="1"/>
        <v>4569020.48</v>
      </c>
      <c r="D18" s="257">
        <f t="shared" si="1"/>
        <v>89540</v>
      </c>
      <c r="E18" s="257">
        <f t="shared" si="1"/>
        <v>40000</v>
      </c>
      <c r="F18" s="257">
        <f t="shared" si="1"/>
        <v>1790814.48</v>
      </c>
      <c r="G18" s="257">
        <f t="shared" si="1"/>
        <v>0</v>
      </c>
      <c r="H18" s="257">
        <f t="shared" si="1"/>
        <v>0</v>
      </c>
      <c r="I18" s="257">
        <f t="shared" si="1"/>
        <v>0</v>
      </c>
      <c r="J18" s="257">
        <f t="shared" si="1"/>
        <v>320000</v>
      </c>
      <c r="K18" s="257">
        <f t="shared" si="1"/>
        <v>126000</v>
      </c>
      <c r="L18" s="257">
        <f t="shared" si="1"/>
        <v>96366</v>
      </c>
      <c r="M18" s="257">
        <f t="shared" si="1"/>
        <v>2106300</v>
      </c>
      <c r="N18" s="258"/>
    </row>
    <row r="19" spans="1:3" ht="18" thickTop="1">
      <c r="A19" s="259" t="s">
        <v>589</v>
      </c>
      <c r="B19" s="260"/>
      <c r="C19" s="260"/>
    </row>
    <row r="20" spans="1:3" ht="17.25">
      <c r="A20" s="261" t="s">
        <v>602</v>
      </c>
      <c r="B20" s="255">
        <f>จ่ายจากเงินรายรับตามแผนงาน!B19</f>
        <v>210000</v>
      </c>
      <c r="C20" s="255">
        <f>จ่ายจากเงินรายรับตามแผนงาน!C19</f>
        <v>332513.55</v>
      </c>
    </row>
    <row r="21" spans="1:3" ht="17.25">
      <c r="A21" s="262" t="s">
        <v>603</v>
      </c>
      <c r="B21" s="255">
        <f>จ่ายจากเงินรายรับตามแผนงาน!B20</f>
        <v>36000</v>
      </c>
      <c r="C21" s="255">
        <f>จ่ายจากเงินรายรับตามแผนงาน!C20</f>
        <v>38475.29</v>
      </c>
    </row>
    <row r="22" spans="1:3" ht="17.25">
      <c r="A22" s="261" t="s">
        <v>682</v>
      </c>
      <c r="B22" s="255">
        <f>จ่ายจากเงินรายรับตามแผนงาน!B21</f>
        <v>239000</v>
      </c>
      <c r="C22" s="255">
        <f>จ่ายจากเงินรายรับตามแผนงาน!C21</f>
        <v>157069.47</v>
      </c>
    </row>
    <row r="23" spans="1:3" ht="17.25">
      <c r="A23" s="262" t="s">
        <v>683</v>
      </c>
      <c r="B23" s="255">
        <f>จ่ายจากเงินรายรับตามแผนงาน!B22</f>
        <v>116000</v>
      </c>
      <c r="C23" s="255">
        <f>จ่ายจากเงินรายรับตามแผนงาน!C22</f>
        <v>112720</v>
      </c>
    </row>
    <row r="24" spans="1:3" ht="17.25">
      <c r="A24" s="261" t="s">
        <v>662</v>
      </c>
      <c r="B24" s="255">
        <f>จ่ายจากเงินรายรับตามแผนงาน!B23</f>
        <v>8935440</v>
      </c>
      <c r="C24" s="255">
        <f>จ่ายจากเงินรายรับตามแผนงาน!C23</f>
        <v>11126735.9</v>
      </c>
    </row>
    <row r="25" spans="1:3" ht="17.25">
      <c r="A25" s="262" t="s">
        <v>663</v>
      </c>
      <c r="B25" s="255">
        <f>จ่ายจากเงินรายรับตามแผนงาน!B24</f>
        <v>5990000</v>
      </c>
      <c r="C25" s="255">
        <f>จ่ายจากเงินรายรับตามแผนงาน!C24</f>
        <v>4635075</v>
      </c>
    </row>
    <row r="26" spans="1:3" ht="17.25">
      <c r="A26" s="261" t="s">
        <v>609</v>
      </c>
      <c r="B26" s="263">
        <v>0</v>
      </c>
      <c r="C26" s="255">
        <f>จ่ายจากเงินรายรับตามแผนงาน!C25</f>
        <v>5092545</v>
      </c>
    </row>
    <row r="27" spans="1:13" s="266" customFormat="1" ht="17.25" thickBot="1">
      <c r="A27" s="256" t="s">
        <v>610</v>
      </c>
      <c r="B27" s="264">
        <f>SUM(B20:B25)</f>
        <v>15526440</v>
      </c>
      <c r="C27" s="264">
        <f>SUM(C20:C26)</f>
        <v>21495134.21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</row>
    <row r="28" spans="1:13" s="266" customFormat="1" ht="18" thickBot="1" thickTop="1">
      <c r="A28" s="267" t="s">
        <v>627</v>
      </c>
      <c r="B28" s="268"/>
      <c r="C28" s="269">
        <f>C27-C18</f>
        <v>16926113.73</v>
      </c>
      <c r="D28" s="265"/>
      <c r="E28" s="265"/>
      <c r="F28" s="265"/>
      <c r="G28" s="265"/>
      <c r="H28" s="265"/>
      <c r="I28" s="265"/>
      <c r="J28" s="265"/>
      <c r="K28" s="265"/>
      <c r="L28" s="265"/>
      <c r="M28" s="265"/>
    </row>
    <row r="29" ht="18" thickTop="1"/>
  </sheetData>
  <sheetProtection/>
  <mergeCells count="3">
    <mergeCell ref="A1:L1"/>
    <mergeCell ref="A2:L2"/>
    <mergeCell ref="A3:L3"/>
  </mergeCells>
  <printOptions/>
  <pageMargins left="0.65" right="0.17" top="0.61" bottom="0.42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7">
      <selection activeCell="H22" sqref="H22"/>
    </sheetView>
  </sheetViews>
  <sheetFormatPr defaultColWidth="9.140625" defaultRowHeight="21.75"/>
  <cols>
    <col min="1" max="1" width="21.57421875" style="248" customWidth="1"/>
    <col min="2" max="13" width="10.57421875" style="247" customWidth="1"/>
    <col min="14" max="16384" width="10.28125" style="248" customWidth="1"/>
  </cols>
  <sheetData>
    <row r="1" spans="1:12" ht="21.75">
      <c r="A1" s="317" t="s">
        <v>502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21.75">
      <c r="A2" s="317" t="s">
        <v>465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21.75">
      <c r="A3" s="317" t="s">
        <v>678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1:13" s="252" customFormat="1" ht="51.75">
      <c r="A4" s="249" t="s">
        <v>570</v>
      </c>
      <c r="B4" s="250" t="s">
        <v>594</v>
      </c>
      <c r="C4" s="250" t="s">
        <v>604</v>
      </c>
      <c r="D4" s="250" t="s">
        <v>617</v>
      </c>
      <c r="E4" s="251" t="s">
        <v>618</v>
      </c>
      <c r="F4" s="250" t="s">
        <v>619</v>
      </c>
      <c r="G4" s="250" t="s">
        <v>620</v>
      </c>
      <c r="H4" s="250" t="s">
        <v>621</v>
      </c>
      <c r="I4" s="250" t="s">
        <v>622</v>
      </c>
      <c r="J4" s="251" t="s">
        <v>623</v>
      </c>
      <c r="K4" s="251" t="s">
        <v>624</v>
      </c>
      <c r="L4" s="250" t="s">
        <v>625</v>
      </c>
      <c r="M4" s="250" t="s">
        <v>578</v>
      </c>
    </row>
    <row r="5" spans="1:13" ht="17.25">
      <c r="A5" s="253" t="s">
        <v>607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13" ht="17.25">
      <c r="A6" s="271" t="s">
        <v>578</v>
      </c>
      <c r="B6" s="255">
        <f>'[2]รวมปี'!C307</f>
        <v>2585760</v>
      </c>
      <c r="C6" s="255">
        <f aca="true" t="shared" si="0" ref="C6:C16">SUM(D6:M6)</f>
        <v>2321532.4</v>
      </c>
      <c r="D6" s="255"/>
      <c r="E6" s="255"/>
      <c r="F6" s="255"/>
      <c r="G6" s="255"/>
      <c r="H6" s="255"/>
      <c r="I6" s="255"/>
      <c r="J6" s="255"/>
      <c r="K6" s="255"/>
      <c r="L6" s="255"/>
      <c r="M6" s="255">
        <f>งบจ่ายจากรายรับ!M6+งบจ่ายจากเงินอุดหนุน!M6</f>
        <v>2321532.4</v>
      </c>
    </row>
    <row r="7" spans="1:13" ht="17.25">
      <c r="A7" s="272" t="s">
        <v>442</v>
      </c>
      <c r="B7" s="255">
        <f>'[2]รวมปี'!C308</f>
        <v>782080</v>
      </c>
      <c r="C7" s="255">
        <f t="shared" si="0"/>
        <v>769217</v>
      </c>
      <c r="D7" s="255">
        <f>'[1]ทำการกระทบยอดตามแผน'!$N$371</f>
        <v>769217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7.25">
      <c r="A8" s="271" t="s">
        <v>444</v>
      </c>
      <c r="B8" s="255">
        <f>'[2]รวมปี'!C309</f>
        <v>3282300</v>
      </c>
      <c r="C8" s="255">
        <f t="shared" si="0"/>
        <v>3191450</v>
      </c>
      <c r="D8" s="255">
        <f>'[1]ทำการกระทบยอดตามแผน'!$C$373</f>
        <v>2030390</v>
      </c>
      <c r="E8" s="255"/>
      <c r="F8" s="255">
        <f>'[1]ทำการกระทบยอดตามแผน'!$E$373</f>
        <v>692520</v>
      </c>
      <c r="G8" s="255"/>
      <c r="H8" s="255"/>
      <c r="I8" s="255">
        <f>'[1]ทำการกระทบยอดตามแผน'!$H$373</f>
        <v>468540</v>
      </c>
      <c r="J8" s="255"/>
      <c r="K8" s="255"/>
      <c r="L8" s="255"/>
      <c r="M8" s="255"/>
    </row>
    <row r="9" spans="1:13" ht="17.25">
      <c r="A9" s="272" t="s">
        <v>580</v>
      </c>
      <c r="B9" s="255">
        <f>'[2]รวมปี'!C310</f>
        <v>1173306.1</v>
      </c>
      <c r="C9" s="255">
        <f t="shared" si="0"/>
        <v>1052576</v>
      </c>
      <c r="D9" s="255">
        <f>'[1]ทำการกระทบยอดตามแผน'!$C$375</f>
        <v>753999.75</v>
      </c>
      <c r="E9" s="255"/>
      <c r="F9" s="255">
        <f>'[1]ทำการกระทบยอดตามแผน'!$E$375</f>
        <v>148400</v>
      </c>
      <c r="G9" s="255"/>
      <c r="H9" s="255"/>
      <c r="I9" s="255">
        <f>'[1]ทำการกระทบยอดตามแผน'!$H$375</f>
        <v>150176.25</v>
      </c>
      <c r="J9" s="255"/>
      <c r="K9" s="255"/>
      <c r="L9" s="255"/>
      <c r="M9" s="255"/>
    </row>
    <row r="10" spans="1:13" ht="17.25">
      <c r="A10" s="271" t="s">
        <v>581</v>
      </c>
      <c r="B10" s="255">
        <f>'[2]รวมปี'!C311</f>
        <v>2563753.9</v>
      </c>
      <c r="C10" s="255">
        <f t="shared" si="0"/>
        <v>2052869.8499999999</v>
      </c>
      <c r="D10" s="255">
        <f>'[1]ทำการกระทบยอดตามแผน'!$C$377+งบจ่ายจากเงินอุดหนุน!D10</f>
        <v>1340897.9</v>
      </c>
      <c r="E10" s="255">
        <f>'[1]ทำการกระทบยอดตามแผน'!$D$377</f>
        <v>80000</v>
      </c>
      <c r="F10" s="255">
        <f>'[1]ทำการกระทบยอดตามแผน'!$E$377+งบจ่ายจากเงินอุดหนุน!F10</f>
        <v>403959</v>
      </c>
      <c r="G10" s="255"/>
      <c r="H10" s="255"/>
      <c r="I10" s="255">
        <f>'[1]ทำการกระทบยอดตามแผน'!$H$377</f>
        <v>21646.95</v>
      </c>
      <c r="J10" s="255">
        <f>งบจ่ายจากเงินอุดหนุน!J10</f>
        <v>110000</v>
      </c>
      <c r="K10" s="255"/>
      <c r="L10" s="255">
        <f>งบจ่ายจากเงินอุดหนุน!L10</f>
        <v>96366</v>
      </c>
      <c r="M10" s="255"/>
    </row>
    <row r="11" spans="1:13" ht="17.25">
      <c r="A11" s="272" t="s">
        <v>582</v>
      </c>
      <c r="B11" s="255">
        <f>'[2]รวมปี'!C312</f>
        <v>1495500</v>
      </c>
      <c r="C11" s="255">
        <f t="shared" si="0"/>
        <v>1084254.28</v>
      </c>
      <c r="D11" s="255">
        <f>'[1]ทำการกระทบยอดตามแผน'!$C$379</f>
        <v>265928.8</v>
      </c>
      <c r="E11" s="255"/>
      <c r="F11" s="255">
        <f>'[1]ทำการกระทบยอดตามแผน'!$E$379+งบจ่ายจากเงินอุดหนุน!F11</f>
        <v>659877.48</v>
      </c>
      <c r="G11" s="255">
        <f>'[1]ทำการกระทบยอดตามแผน'!$F$379</f>
        <v>70000</v>
      </c>
      <c r="H11" s="255"/>
      <c r="I11" s="255">
        <f>'[1]ทำการกระทบยอดตามแผน'!$H$379</f>
        <v>88448</v>
      </c>
      <c r="J11" s="255"/>
      <c r="K11" s="255"/>
      <c r="L11" s="255"/>
      <c r="M11" s="255"/>
    </row>
    <row r="12" spans="1:13" ht="17.25">
      <c r="A12" s="271" t="s">
        <v>583</v>
      </c>
      <c r="B12" s="255">
        <f>'[2]รวมปี'!C313</f>
        <v>243000</v>
      </c>
      <c r="C12" s="255">
        <f t="shared" si="0"/>
        <v>136433.03</v>
      </c>
      <c r="D12" s="255">
        <f>'[1]ทำการกระทบยอดตามแผน'!$C$381</f>
        <v>136433.03</v>
      </c>
      <c r="E12" s="255"/>
      <c r="F12" s="255"/>
      <c r="G12" s="255"/>
      <c r="H12" s="255"/>
      <c r="I12" s="255"/>
      <c r="J12" s="255"/>
      <c r="K12" s="255"/>
      <c r="L12" s="255"/>
      <c r="M12" s="255"/>
    </row>
    <row r="13" spans="1:13" ht="17.25">
      <c r="A13" s="272" t="s">
        <v>586</v>
      </c>
      <c r="B13" s="255">
        <f>'[2]รวมปี'!C314</f>
        <v>2122600</v>
      </c>
      <c r="C13" s="255">
        <f t="shared" si="0"/>
        <v>1158800</v>
      </c>
      <c r="D13" s="255">
        <f>งบจ่ายจากเงินอุดหนุน!D13</f>
        <v>40000</v>
      </c>
      <c r="E13" s="255">
        <f>งบจ่ายจากเงินอุดหนุน!E13</f>
        <v>40000</v>
      </c>
      <c r="F13" s="255">
        <f>งบจ่ายจากเงินอุดหนุน!F13</f>
        <v>627800</v>
      </c>
      <c r="G13" s="255"/>
      <c r="H13" s="255"/>
      <c r="I13" s="255"/>
      <c r="J13" s="255">
        <f>งบจ่ายจากเงินอุดหนุน!J13</f>
        <v>210000</v>
      </c>
      <c r="K13" s="255">
        <f>'[1]ทำการกระทบยอดตามแผน'!$J$389+งบจ่ายจากเงินอุดหนุน!K13</f>
        <v>241000</v>
      </c>
      <c r="L13" s="255"/>
      <c r="M13" s="255"/>
    </row>
    <row r="14" spans="1:13" ht="17.25">
      <c r="A14" s="271" t="s">
        <v>379</v>
      </c>
      <c r="B14" s="255">
        <f>'[2]รวมปี'!C315</f>
        <v>638950</v>
      </c>
      <c r="C14" s="255">
        <f t="shared" si="0"/>
        <v>629058</v>
      </c>
      <c r="D14" s="255"/>
      <c r="E14" s="255">
        <f>'[1]ทำการกระทบยอดตามแผน'!$D$387</f>
        <v>94608</v>
      </c>
      <c r="F14" s="255">
        <f>งบจ่ายจากเงินอุดหนุน!F14</f>
        <v>534450</v>
      </c>
      <c r="G14" s="255"/>
      <c r="H14" s="255"/>
      <c r="I14" s="255"/>
      <c r="J14" s="255"/>
      <c r="K14" s="255"/>
      <c r="L14" s="255"/>
      <c r="M14" s="255"/>
    </row>
    <row r="15" spans="1:13" ht="17.25">
      <c r="A15" s="272" t="s">
        <v>584</v>
      </c>
      <c r="B15" s="255">
        <f>'[2]รวมปี'!C316</f>
        <v>609190</v>
      </c>
      <c r="C15" s="255">
        <f t="shared" si="0"/>
        <v>501165</v>
      </c>
      <c r="D15" s="255">
        <f>'[1]ทำการกระทบยอดตามแผน'!$C$383</f>
        <v>419035</v>
      </c>
      <c r="E15" s="255"/>
      <c r="F15" s="255">
        <f>'[1]ทำการกระทบยอดตามแผน'!$E$383</f>
        <v>78180</v>
      </c>
      <c r="G15" s="255"/>
      <c r="H15" s="255"/>
      <c r="I15" s="255">
        <f>'[1]ทำการกระทบยอดตามแผน'!$H$383</f>
        <v>3950</v>
      </c>
      <c r="J15" s="255"/>
      <c r="K15" s="255"/>
      <c r="L15" s="255"/>
      <c r="M15" s="255"/>
    </row>
    <row r="16" spans="1:13" ht="17.25">
      <c r="A16" s="272" t="s">
        <v>585</v>
      </c>
      <c r="B16" s="255">
        <f>'[2]รวมปี'!C317</f>
        <v>30000</v>
      </c>
      <c r="C16" s="255">
        <f t="shared" si="0"/>
        <v>30000</v>
      </c>
      <c r="D16" s="255"/>
      <c r="E16" s="255"/>
      <c r="F16" s="255"/>
      <c r="G16" s="255"/>
      <c r="H16" s="255"/>
      <c r="I16" s="255">
        <f>'[1]ทำการกระทบยอดตามแผน'!$H$385</f>
        <v>30000</v>
      </c>
      <c r="J16" s="255"/>
      <c r="K16" s="255"/>
      <c r="L16" s="255"/>
      <c r="M16" s="255"/>
    </row>
    <row r="17" spans="1:14" ht="18" thickBot="1">
      <c r="A17" s="256" t="s">
        <v>608</v>
      </c>
      <c r="B17" s="257">
        <f aca="true" t="shared" si="1" ref="B17:M17">SUM(B6:B16)</f>
        <v>15526440</v>
      </c>
      <c r="C17" s="257">
        <f t="shared" si="1"/>
        <v>12927355.559999999</v>
      </c>
      <c r="D17" s="257">
        <f t="shared" si="1"/>
        <v>5755901.48</v>
      </c>
      <c r="E17" s="257">
        <f t="shared" si="1"/>
        <v>214608</v>
      </c>
      <c r="F17" s="257">
        <f t="shared" si="1"/>
        <v>3145186.48</v>
      </c>
      <c r="G17" s="257">
        <f t="shared" si="1"/>
        <v>70000</v>
      </c>
      <c r="H17" s="257">
        <f t="shared" si="1"/>
        <v>0</v>
      </c>
      <c r="I17" s="257">
        <f t="shared" si="1"/>
        <v>762761.2</v>
      </c>
      <c r="J17" s="257">
        <f t="shared" si="1"/>
        <v>320000</v>
      </c>
      <c r="K17" s="257">
        <f t="shared" si="1"/>
        <v>241000</v>
      </c>
      <c r="L17" s="257">
        <f t="shared" si="1"/>
        <v>96366</v>
      </c>
      <c r="M17" s="257">
        <f t="shared" si="1"/>
        <v>2321532.4</v>
      </c>
      <c r="N17" s="258"/>
    </row>
    <row r="18" spans="1:3" ht="18" thickTop="1">
      <c r="A18" s="259" t="s">
        <v>589</v>
      </c>
      <c r="B18" s="260"/>
      <c r="C18" s="260"/>
    </row>
    <row r="19" spans="1:3" ht="17.25">
      <c r="A19" s="261" t="s">
        <v>602</v>
      </c>
      <c r="B19" s="255">
        <f>จ่ายจากเงินรายรับตามแผนงาน!B19</f>
        <v>210000</v>
      </c>
      <c r="C19" s="255">
        <f>จ่ายจากเงินรายรับตามแผนงาน!C19</f>
        <v>332513.55</v>
      </c>
    </row>
    <row r="20" spans="1:3" ht="17.25">
      <c r="A20" s="262" t="s">
        <v>603</v>
      </c>
      <c r="B20" s="255">
        <f>จ่ายจากเงินรายรับตามแผนงาน!B20</f>
        <v>36000</v>
      </c>
      <c r="C20" s="255">
        <f>จ่ายจากเงินรายรับตามแผนงาน!C20</f>
        <v>38475.29</v>
      </c>
    </row>
    <row r="21" spans="1:3" ht="17.25">
      <c r="A21" s="261" t="s">
        <v>682</v>
      </c>
      <c r="B21" s="255">
        <f>จ่ายจากเงินรายรับตามแผนงาน!B21</f>
        <v>239000</v>
      </c>
      <c r="C21" s="255">
        <f>จ่ายจากเงินรายรับตามแผนงาน!C21</f>
        <v>157069.47</v>
      </c>
    </row>
    <row r="22" spans="1:3" ht="17.25">
      <c r="A22" s="262" t="s">
        <v>683</v>
      </c>
      <c r="B22" s="255">
        <f>จ่ายจากเงินรายรับตามแผนงาน!B22</f>
        <v>116000</v>
      </c>
      <c r="C22" s="255">
        <f>จ่ายจากเงินรายรับตามแผนงาน!C22</f>
        <v>112720</v>
      </c>
    </row>
    <row r="23" spans="1:3" ht="17.25">
      <c r="A23" s="261" t="s">
        <v>662</v>
      </c>
      <c r="B23" s="255">
        <f>จ่ายจากเงินรายรับตามแผนงาน!B23</f>
        <v>8935440</v>
      </c>
      <c r="C23" s="255">
        <f>จ่ายจากเงินรายรับตามแผนงาน!C23</f>
        <v>11126735.9</v>
      </c>
    </row>
    <row r="24" spans="1:3" ht="17.25">
      <c r="A24" s="262" t="s">
        <v>663</v>
      </c>
      <c r="B24" s="255">
        <f>จ่ายจากเงินรายรับตามแผนงาน!B24</f>
        <v>5990000</v>
      </c>
      <c r="C24" s="255">
        <f>จ่ายจากเงินรายรับตามแผนงาน!C24</f>
        <v>4635075</v>
      </c>
    </row>
    <row r="25" spans="1:3" ht="17.25">
      <c r="A25" s="261" t="s">
        <v>609</v>
      </c>
      <c r="B25" s="263">
        <v>0</v>
      </c>
      <c r="C25" s="255">
        <f>จ่ายจากเงินรายรับตามแผนงาน!C25</f>
        <v>5092545</v>
      </c>
    </row>
    <row r="26" spans="1:13" s="266" customFormat="1" ht="17.25" thickBot="1">
      <c r="A26" s="256" t="s">
        <v>610</v>
      </c>
      <c r="B26" s="264">
        <f>SUM(B19:B24)</f>
        <v>15526440</v>
      </c>
      <c r="C26" s="264">
        <f>SUM(C19:C25)</f>
        <v>21495134.21</v>
      </c>
      <c r="D26" s="265"/>
      <c r="E26" s="265"/>
      <c r="F26" s="265"/>
      <c r="G26" s="265"/>
      <c r="H26" s="265"/>
      <c r="I26" s="265"/>
      <c r="J26" s="265"/>
      <c r="K26" s="265"/>
      <c r="L26" s="265"/>
      <c r="M26" s="265"/>
    </row>
    <row r="27" spans="1:13" s="266" customFormat="1" ht="18" thickBot="1" thickTop="1">
      <c r="A27" s="267" t="s">
        <v>627</v>
      </c>
      <c r="B27" s="268"/>
      <c r="C27" s="269">
        <f>C26-C17</f>
        <v>8567778.650000002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</row>
    <row r="28" ht="18" thickTop="1"/>
  </sheetData>
  <sheetProtection/>
  <mergeCells count="3">
    <mergeCell ref="A1:L1"/>
    <mergeCell ref="A2:L2"/>
    <mergeCell ref="A3:L3"/>
  </mergeCells>
  <printOptions/>
  <pageMargins left="0.65" right="0.17" top="0.61" bottom="0.5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J42" sqref="J42"/>
    </sheetView>
  </sheetViews>
  <sheetFormatPr defaultColWidth="9.140625" defaultRowHeight="21.75"/>
  <cols>
    <col min="1" max="1" width="21.57421875" style="248" customWidth="1"/>
    <col min="2" max="13" width="10.57421875" style="247" customWidth="1"/>
    <col min="14" max="16384" width="10.28125" style="248" customWidth="1"/>
  </cols>
  <sheetData>
    <row r="1" spans="1:12" ht="21.75">
      <c r="A1" s="317" t="s">
        <v>502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21.75">
      <c r="A2" s="317" t="s">
        <v>680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21.75">
      <c r="A3" s="317" t="s">
        <v>678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1:13" s="252" customFormat="1" ht="51.75">
      <c r="A4" s="249" t="s">
        <v>570</v>
      </c>
      <c r="B4" s="250" t="s">
        <v>594</v>
      </c>
      <c r="C4" s="250" t="s">
        <v>604</v>
      </c>
      <c r="D4" s="250" t="s">
        <v>617</v>
      </c>
      <c r="E4" s="251" t="s">
        <v>618</v>
      </c>
      <c r="F4" s="250" t="s">
        <v>619</v>
      </c>
      <c r="G4" s="250" t="s">
        <v>620</v>
      </c>
      <c r="H4" s="250" t="s">
        <v>621</v>
      </c>
      <c r="I4" s="250" t="s">
        <v>622</v>
      </c>
      <c r="J4" s="251" t="s">
        <v>623</v>
      </c>
      <c r="K4" s="251" t="s">
        <v>624</v>
      </c>
      <c r="L4" s="250" t="s">
        <v>625</v>
      </c>
      <c r="M4" s="250" t="s">
        <v>578</v>
      </c>
    </row>
    <row r="5" spans="1:13" ht="17.25">
      <c r="A5" s="253" t="s">
        <v>607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13" ht="17.25">
      <c r="A6" s="271" t="s">
        <v>578</v>
      </c>
      <c r="B6" s="255">
        <f>'[2]รวมปี'!C307</f>
        <v>2585760</v>
      </c>
      <c r="C6" s="255">
        <f aca="true" t="shared" si="0" ref="C6:C16">SUM(D6:M6)</f>
        <v>2321532.4</v>
      </c>
      <c r="D6" s="255"/>
      <c r="E6" s="255"/>
      <c r="F6" s="255"/>
      <c r="G6" s="255"/>
      <c r="H6" s="255"/>
      <c r="I6" s="255"/>
      <c r="J6" s="255"/>
      <c r="K6" s="255"/>
      <c r="L6" s="255"/>
      <c r="M6" s="255">
        <f>งบจ่ายจากรายรับ!M6+งบจ่ายจากเงินอุดหนุน!M6</f>
        <v>2321532.4</v>
      </c>
    </row>
    <row r="7" spans="1:13" ht="17.25">
      <c r="A7" s="272" t="s">
        <v>442</v>
      </c>
      <c r="B7" s="255">
        <f>'[2]รวมปี'!C308</f>
        <v>782080</v>
      </c>
      <c r="C7" s="255">
        <f t="shared" si="0"/>
        <v>769217</v>
      </c>
      <c r="D7" s="255">
        <f>'[1]ทำการกระทบยอดตามแผน'!$N$371</f>
        <v>769217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7.25">
      <c r="A8" s="271" t="s">
        <v>444</v>
      </c>
      <c r="B8" s="255">
        <f>'[2]รวมปี'!C309</f>
        <v>3282300</v>
      </c>
      <c r="C8" s="255">
        <f t="shared" si="0"/>
        <v>3191450</v>
      </c>
      <c r="D8" s="255">
        <f>'[1]ทำการกระทบยอดตามแผน'!$C$373</f>
        <v>2030390</v>
      </c>
      <c r="E8" s="255"/>
      <c r="F8" s="255">
        <f>'[1]ทำการกระทบยอดตามแผน'!$E$373</f>
        <v>692520</v>
      </c>
      <c r="G8" s="255"/>
      <c r="H8" s="255"/>
      <c r="I8" s="255">
        <f>'[1]ทำการกระทบยอดตามแผน'!$H$373</f>
        <v>468540</v>
      </c>
      <c r="J8" s="255"/>
      <c r="K8" s="255"/>
      <c r="L8" s="255"/>
      <c r="M8" s="255"/>
    </row>
    <row r="9" spans="1:13" ht="17.25">
      <c r="A9" s="272" t="s">
        <v>580</v>
      </c>
      <c r="B9" s="255">
        <f>'[2]รวมปี'!C310</f>
        <v>1173306.1</v>
      </c>
      <c r="C9" s="255">
        <f t="shared" si="0"/>
        <v>1052576</v>
      </c>
      <c r="D9" s="255">
        <f>'[1]ทำการกระทบยอดตามแผน'!$C$375</f>
        <v>753999.75</v>
      </c>
      <c r="E9" s="255"/>
      <c r="F9" s="255">
        <f>'[1]ทำการกระทบยอดตามแผน'!$E$375</f>
        <v>148400</v>
      </c>
      <c r="G9" s="255"/>
      <c r="H9" s="255"/>
      <c r="I9" s="255">
        <f>'[1]ทำการกระทบยอดตามแผน'!$H$375</f>
        <v>150176.25</v>
      </c>
      <c r="J9" s="255"/>
      <c r="K9" s="255"/>
      <c r="L9" s="255"/>
      <c r="M9" s="255"/>
    </row>
    <row r="10" spans="1:13" ht="17.25">
      <c r="A10" s="271" t="s">
        <v>581</v>
      </c>
      <c r="B10" s="255">
        <f>'[2]รวมปี'!C311</f>
        <v>2563753.9</v>
      </c>
      <c r="C10" s="255">
        <f t="shared" si="0"/>
        <v>2052869.8499999999</v>
      </c>
      <c r="D10" s="255">
        <f>'[1]ทำการกระทบยอดตามแผน'!$C$377+งบจ่ายจากเงินอุดหนุน!D10</f>
        <v>1340897.9</v>
      </c>
      <c r="E10" s="255">
        <f>'[1]ทำการกระทบยอดตามแผน'!$D$377</f>
        <v>80000</v>
      </c>
      <c r="F10" s="255">
        <f>'[1]ทำการกระทบยอดตามแผน'!$E$377+งบจ่ายจากเงินอุดหนุน!F10</f>
        <v>403959</v>
      </c>
      <c r="G10" s="255"/>
      <c r="H10" s="255"/>
      <c r="I10" s="255">
        <f>'[1]ทำการกระทบยอดตามแผน'!$H$377</f>
        <v>21646.95</v>
      </c>
      <c r="J10" s="255">
        <f>งบจ่ายจากเงินอุดหนุน!J10</f>
        <v>110000</v>
      </c>
      <c r="K10" s="255"/>
      <c r="L10" s="255">
        <f>งบจ่ายจากเงินอุดหนุน!L10</f>
        <v>96366</v>
      </c>
      <c r="M10" s="255"/>
    </row>
    <row r="11" spans="1:13" ht="17.25">
      <c r="A11" s="272" t="s">
        <v>582</v>
      </c>
      <c r="B11" s="255">
        <f>'[2]รวมปี'!C312</f>
        <v>1495500</v>
      </c>
      <c r="C11" s="255">
        <f t="shared" si="0"/>
        <v>1084254.28</v>
      </c>
      <c r="D11" s="255">
        <f>'[1]ทำการกระทบยอดตามแผน'!$C$379</f>
        <v>265928.8</v>
      </c>
      <c r="E11" s="255"/>
      <c r="F11" s="255">
        <f>'[1]ทำการกระทบยอดตามแผน'!$E$379+งบจ่ายจากเงินอุดหนุน!F11</f>
        <v>659877.48</v>
      </c>
      <c r="G11" s="255">
        <f>'[1]ทำการกระทบยอดตามแผน'!$F$379</f>
        <v>70000</v>
      </c>
      <c r="H11" s="255"/>
      <c r="I11" s="255">
        <f>'[1]ทำการกระทบยอดตามแผน'!$H$379</f>
        <v>88448</v>
      </c>
      <c r="J11" s="255"/>
      <c r="K11" s="255"/>
      <c r="L11" s="255"/>
      <c r="M11" s="255"/>
    </row>
    <row r="12" spans="1:13" ht="17.25">
      <c r="A12" s="271" t="s">
        <v>583</v>
      </c>
      <c r="B12" s="255">
        <f>'[2]รวมปี'!C313</f>
        <v>243000</v>
      </c>
      <c r="C12" s="255">
        <f t="shared" si="0"/>
        <v>136433.03</v>
      </c>
      <c r="D12" s="255">
        <f>'[1]ทำการกระทบยอดตามแผน'!$C$381</f>
        <v>136433.03</v>
      </c>
      <c r="E12" s="255"/>
      <c r="F12" s="255"/>
      <c r="G12" s="255"/>
      <c r="H12" s="255"/>
      <c r="I12" s="255"/>
      <c r="J12" s="255"/>
      <c r="K12" s="255"/>
      <c r="L12" s="255"/>
      <c r="M12" s="255"/>
    </row>
    <row r="13" spans="1:13" ht="17.25">
      <c r="A13" s="272" t="s">
        <v>586</v>
      </c>
      <c r="B13" s="255">
        <f>'[2]รวมปี'!C314</f>
        <v>2122600</v>
      </c>
      <c r="C13" s="255">
        <f t="shared" si="0"/>
        <v>1158800</v>
      </c>
      <c r="D13" s="255">
        <f>งบจ่ายจากเงินอุดหนุน!D13</f>
        <v>40000</v>
      </c>
      <c r="E13" s="255">
        <f>งบจ่ายจากเงินอุดหนุน!E13</f>
        <v>40000</v>
      </c>
      <c r="F13" s="255">
        <f>งบจ่ายจากเงินอุดหนุน!F13</f>
        <v>627800</v>
      </c>
      <c r="G13" s="255"/>
      <c r="H13" s="255"/>
      <c r="I13" s="255"/>
      <c r="J13" s="255">
        <f>งบจ่ายจากเงินอุดหนุน!J13</f>
        <v>210000</v>
      </c>
      <c r="K13" s="255">
        <f>'[1]ทำการกระทบยอดตามแผน'!$J$389+งบจ่ายจากเงินอุดหนุน!K13</f>
        <v>241000</v>
      </c>
      <c r="L13" s="255"/>
      <c r="M13" s="255"/>
    </row>
    <row r="14" spans="1:13" ht="17.25">
      <c r="A14" s="271" t="s">
        <v>379</v>
      </c>
      <c r="B14" s="255">
        <f>'[2]รวมปี'!C315</f>
        <v>638950</v>
      </c>
      <c r="C14" s="255">
        <f t="shared" si="0"/>
        <v>629058</v>
      </c>
      <c r="D14" s="255"/>
      <c r="E14" s="255">
        <f>'[1]ทำการกระทบยอดตามแผน'!$D$387</f>
        <v>94608</v>
      </c>
      <c r="F14" s="255">
        <f>งบจ่ายจากเงินอุดหนุน!F14</f>
        <v>534450</v>
      </c>
      <c r="G14" s="255"/>
      <c r="H14" s="255"/>
      <c r="I14" s="255"/>
      <c r="J14" s="255"/>
      <c r="K14" s="255"/>
      <c r="L14" s="255"/>
      <c r="M14" s="255"/>
    </row>
    <row r="15" spans="1:13" ht="17.25">
      <c r="A15" s="272" t="s">
        <v>584</v>
      </c>
      <c r="B15" s="255">
        <f>'[2]รวมปี'!C316</f>
        <v>609190</v>
      </c>
      <c r="C15" s="255">
        <f t="shared" si="0"/>
        <v>501165</v>
      </c>
      <c r="D15" s="255">
        <f>'[1]ทำการกระทบยอดตามแผน'!$C$383</f>
        <v>419035</v>
      </c>
      <c r="E15" s="255"/>
      <c r="F15" s="255">
        <f>'[1]ทำการกระทบยอดตามแผน'!$E$383</f>
        <v>78180</v>
      </c>
      <c r="G15" s="255"/>
      <c r="H15" s="255"/>
      <c r="I15" s="255">
        <f>'[1]ทำการกระทบยอดตามแผน'!$H$383</f>
        <v>3950</v>
      </c>
      <c r="J15" s="255"/>
      <c r="K15" s="255"/>
      <c r="L15" s="255"/>
      <c r="M15" s="255"/>
    </row>
    <row r="16" spans="1:13" ht="17.25">
      <c r="A16" s="272" t="s">
        <v>585</v>
      </c>
      <c r="B16" s="255">
        <f>'[2]รวมปี'!C317</f>
        <v>30000</v>
      </c>
      <c r="C16" s="255">
        <f t="shared" si="0"/>
        <v>30000</v>
      </c>
      <c r="D16" s="255"/>
      <c r="E16" s="255"/>
      <c r="F16" s="255"/>
      <c r="G16" s="255"/>
      <c r="H16" s="255"/>
      <c r="I16" s="255">
        <f>'[1]ทำการกระทบยอดตามแผน'!$H$385</f>
        <v>30000</v>
      </c>
      <c r="J16" s="255"/>
      <c r="K16" s="255"/>
      <c r="L16" s="255"/>
      <c r="M16" s="255"/>
    </row>
    <row r="17" spans="1:13" ht="17.25">
      <c r="A17" s="271" t="s">
        <v>499</v>
      </c>
      <c r="B17" s="270">
        <v>0</v>
      </c>
      <c r="C17" s="255">
        <v>4909745</v>
      </c>
      <c r="D17" s="270"/>
      <c r="E17" s="270"/>
      <c r="F17" s="270"/>
      <c r="G17" s="270"/>
      <c r="H17" s="270"/>
      <c r="I17" s="270"/>
      <c r="J17" s="270"/>
      <c r="K17" s="270"/>
      <c r="L17" s="270"/>
      <c r="M17" s="270"/>
    </row>
    <row r="18" spans="1:14" ht="18" thickBot="1">
      <c r="A18" s="256" t="s">
        <v>608</v>
      </c>
      <c r="B18" s="257">
        <f aca="true" t="shared" si="1" ref="B18:M18">SUM(B6:B16)</f>
        <v>15526440</v>
      </c>
      <c r="C18" s="257">
        <f>SUM(C6:C17)</f>
        <v>17837100.56</v>
      </c>
      <c r="D18" s="257">
        <f t="shared" si="1"/>
        <v>5755901.48</v>
      </c>
      <c r="E18" s="257">
        <f t="shared" si="1"/>
        <v>214608</v>
      </c>
      <c r="F18" s="257">
        <f t="shared" si="1"/>
        <v>3145186.48</v>
      </c>
      <c r="G18" s="257">
        <f t="shared" si="1"/>
        <v>70000</v>
      </c>
      <c r="H18" s="257">
        <f>SUM(H17)</f>
        <v>0</v>
      </c>
      <c r="I18" s="257">
        <f t="shared" si="1"/>
        <v>762761.2</v>
      </c>
      <c r="J18" s="257">
        <f t="shared" si="1"/>
        <v>320000</v>
      </c>
      <c r="K18" s="257">
        <f t="shared" si="1"/>
        <v>241000</v>
      </c>
      <c r="L18" s="257">
        <f t="shared" si="1"/>
        <v>96366</v>
      </c>
      <c r="M18" s="257">
        <f t="shared" si="1"/>
        <v>2321532.4</v>
      </c>
      <c r="N18" s="258"/>
    </row>
    <row r="19" spans="1:3" ht="18" thickTop="1">
      <c r="A19" s="259" t="s">
        <v>589</v>
      </c>
      <c r="B19" s="260"/>
      <c r="C19" s="260"/>
    </row>
    <row r="20" spans="1:3" ht="17.25">
      <c r="A20" s="261" t="s">
        <v>602</v>
      </c>
      <c r="B20" s="255">
        <f>จ่ายจากเงินรายรับตามแผนงาน!B19</f>
        <v>210000</v>
      </c>
      <c r="C20" s="255">
        <f>จ่ายจากเงินรายรับตามแผนงาน!C19</f>
        <v>332513.55</v>
      </c>
    </row>
    <row r="21" spans="1:3" ht="17.25">
      <c r="A21" s="262" t="s">
        <v>603</v>
      </c>
      <c r="B21" s="255">
        <f>จ่ายจากเงินรายรับตามแผนงาน!B20</f>
        <v>36000</v>
      </c>
      <c r="C21" s="255">
        <f>จ่ายจากเงินรายรับตามแผนงาน!C20</f>
        <v>38475.29</v>
      </c>
    </row>
    <row r="22" spans="1:3" ht="17.25">
      <c r="A22" s="261" t="s">
        <v>682</v>
      </c>
      <c r="B22" s="255">
        <f>จ่ายจากเงินรายรับตามแผนงาน!B21</f>
        <v>239000</v>
      </c>
      <c r="C22" s="255">
        <f>จ่ายจากเงินรายรับตามแผนงาน!C21</f>
        <v>157069.47</v>
      </c>
    </row>
    <row r="23" spans="1:3" ht="17.25">
      <c r="A23" s="262" t="s">
        <v>683</v>
      </c>
      <c r="B23" s="255">
        <f>จ่ายจากเงินรายรับตามแผนงาน!B22</f>
        <v>116000</v>
      </c>
      <c r="C23" s="255">
        <f>จ่ายจากเงินรายรับตามแผนงาน!C22</f>
        <v>112720</v>
      </c>
    </row>
    <row r="24" spans="1:3" ht="17.25">
      <c r="A24" s="261" t="s">
        <v>662</v>
      </c>
      <c r="B24" s="255">
        <f>จ่ายจากเงินรายรับตามแผนงาน!B23</f>
        <v>8935440</v>
      </c>
      <c r="C24" s="255">
        <f>จ่ายจากเงินรายรับตามแผนงาน!C23</f>
        <v>11126735.9</v>
      </c>
    </row>
    <row r="25" spans="1:3" ht="17.25">
      <c r="A25" s="262" t="s">
        <v>663</v>
      </c>
      <c r="B25" s="255">
        <f>จ่ายจากเงินรายรับตามแผนงาน!B24</f>
        <v>5990000</v>
      </c>
      <c r="C25" s="255">
        <f>จ่ายจากเงินรายรับตามแผนงาน!C24</f>
        <v>4635075</v>
      </c>
    </row>
    <row r="26" spans="1:3" ht="17.25">
      <c r="A26" s="261" t="s">
        <v>609</v>
      </c>
      <c r="B26" s="263">
        <v>0</v>
      </c>
      <c r="C26" s="255">
        <f>จ่ายจากเงินรายรับตามแผนงาน!C25</f>
        <v>5092545</v>
      </c>
    </row>
    <row r="27" spans="1:13" s="266" customFormat="1" ht="17.25" thickBot="1">
      <c r="A27" s="256" t="s">
        <v>610</v>
      </c>
      <c r="B27" s="264">
        <f>SUM(B20:B25)</f>
        <v>15526440</v>
      </c>
      <c r="C27" s="264">
        <f>SUM(C20:C26)</f>
        <v>21495134.21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</row>
    <row r="28" spans="1:13" s="266" customFormat="1" ht="18" thickBot="1" thickTop="1">
      <c r="A28" s="267" t="s">
        <v>627</v>
      </c>
      <c r="B28" s="268"/>
      <c r="C28" s="269">
        <f>C27-C18</f>
        <v>3658033.6500000022</v>
      </c>
      <c r="D28" s="265"/>
      <c r="E28" s="265"/>
      <c r="F28" s="265"/>
      <c r="G28" s="265"/>
      <c r="H28" s="265"/>
      <c r="I28" s="265"/>
      <c r="J28" s="265"/>
      <c r="K28" s="265"/>
      <c r="L28" s="265"/>
      <c r="M28" s="265"/>
    </row>
    <row r="29" ht="18" thickTop="1"/>
    <row r="30" spans="1:13" s="214" customFormat="1" ht="15">
      <c r="A30" s="214" t="s">
        <v>715</v>
      </c>
      <c r="B30" s="215"/>
      <c r="C30" s="215"/>
      <c r="D30" s="215" t="s">
        <v>718</v>
      </c>
      <c r="E30" s="215" t="s">
        <v>715</v>
      </c>
      <c r="F30" s="215"/>
      <c r="G30" s="215"/>
      <c r="H30" s="276" t="s">
        <v>719</v>
      </c>
      <c r="I30" s="276" t="s">
        <v>715</v>
      </c>
      <c r="J30" s="215"/>
      <c r="K30" s="215"/>
      <c r="L30" s="215"/>
      <c r="M30" s="276" t="s">
        <v>719</v>
      </c>
    </row>
    <row r="31" spans="1:13" s="208" customFormat="1" ht="18.75">
      <c r="A31" s="319" t="s">
        <v>716</v>
      </c>
      <c r="B31" s="319"/>
      <c r="C31" s="319"/>
      <c r="D31" s="213"/>
      <c r="E31" s="318" t="s">
        <v>717</v>
      </c>
      <c r="F31" s="318"/>
      <c r="G31" s="318"/>
      <c r="H31" s="318"/>
      <c r="I31" s="213"/>
      <c r="J31" s="318" t="s">
        <v>489</v>
      </c>
      <c r="K31" s="318"/>
      <c r="L31" s="318"/>
      <c r="M31" s="213"/>
    </row>
    <row r="32" spans="1:13" s="208" customFormat="1" ht="18.75">
      <c r="A32" s="319" t="s">
        <v>486</v>
      </c>
      <c r="B32" s="319"/>
      <c r="C32" s="319"/>
      <c r="D32" s="213"/>
      <c r="E32" s="318" t="s">
        <v>504</v>
      </c>
      <c r="F32" s="318"/>
      <c r="G32" s="318"/>
      <c r="H32" s="318"/>
      <c r="I32" s="213"/>
      <c r="J32" s="318" t="s">
        <v>488</v>
      </c>
      <c r="K32" s="318"/>
      <c r="L32" s="318"/>
      <c r="M32" s="213"/>
    </row>
  </sheetData>
  <sheetProtection/>
  <mergeCells count="9">
    <mergeCell ref="A32:C32"/>
    <mergeCell ref="E32:H32"/>
    <mergeCell ref="J32:L32"/>
    <mergeCell ref="A1:L1"/>
    <mergeCell ref="A2:L2"/>
    <mergeCell ref="A3:L3"/>
    <mergeCell ref="A31:C31"/>
    <mergeCell ref="E31:H31"/>
    <mergeCell ref="J31:L31"/>
  </mergeCells>
  <printOptions/>
  <pageMargins left="0.65" right="0.17" top="0.28" bottom="0.14" header="0.24" footer="0.1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70"/>
  <sheetViews>
    <sheetView workbookViewId="0" topLeftCell="A40">
      <selection activeCell="A18" sqref="A18"/>
    </sheetView>
  </sheetViews>
  <sheetFormatPr defaultColWidth="9.140625" defaultRowHeight="21.75"/>
  <cols>
    <col min="1" max="1" width="51.57421875" style="222" customWidth="1"/>
    <col min="2" max="2" width="46.57421875" style="222" customWidth="1"/>
    <col min="3" max="16384" width="10.28125" style="222" customWidth="1"/>
  </cols>
  <sheetData>
    <row r="1" spans="1:2" s="216" customFormat="1" ht="21">
      <c r="A1" s="320" t="s">
        <v>628</v>
      </c>
      <c r="B1" s="320"/>
    </row>
    <row r="2" spans="1:2" s="216" customFormat="1" ht="21">
      <c r="A2" s="217" t="s">
        <v>629</v>
      </c>
      <c r="B2" s="217" t="s">
        <v>630</v>
      </c>
    </row>
    <row r="3" spans="1:2" s="219" customFormat="1" ht="21">
      <c r="A3" s="218" t="s">
        <v>631</v>
      </c>
      <c r="B3" s="218"/>
    </row>
    <row r="4" spans="1:2" s="219" customFormat="1" ht="21">
      <c r="A4" s="220" t="s">
        <v>632</v>
      </c>
      <c r="B4" s="220"/>
    </row>
    <row r="5" spans="1:2" s="219" customFormat="1" ht="21">
      <c r="A5" s="220" t="s">
        <v>633</v>
      </c>
      <c r="B5" s="220"/>
    </row>
    <row r="6" spans="1:2" s="219" customFormat="1" ht="21">
      <c r="A6" s="220" t="s">
        <v>634</v>
      </c>
      <c r="B6" s="220"/>
    </row>
    <row r="7" spans="1:2" s="219" customFormat="1" ht="21">
      <c r="A7" s="220" t="s">
        <v>635</v>
      </c>
      <c r="B7" s="220"/>
    </row>
    <row r="8" spans="1:2" s="219" customFormat="1" ht="21">
      <c r="A8" s="220" t="s">
        <v>636</v>
      </c>
      <c r="B8" s="220"/>
    </row>
    <row r="9" spans="1:2" s="219" customFormat="1" ht="21">
      <c r="A9" s="220" t="s">
        <v>637</v>
      </c>
      <c r="B9" s="220"/>
    </row>
    <row r="10" spans="1:2" s="219" customFormat="1" ht="21">
      <c r="A10" s="220" t="s">
        <v>638</v>
      </c>
      <c r="B10" s="220"/>
    </row>
    <row r="11" spans="1:2" s="219" customFormat="1" ht="21">
      <c r="A11" s="220" t="s">
        <v>639</v>
      </c>
      <c r="B11" s="220"/>
    </row>
    <row r="12" spans="1:2" s="219" customFormat="1" ht="21">
      <c r="A12" s="220" t="s">
        <v>640</v>
      </c>
      <c r="B12" s="220"/>
    </row>
    <row r="13" spans="1:2" s="219" customFormat="1" ht="21">
      <c r="A13" s="220" t="s">
        <v>641</v>
      </c>
      <c r="B13" s="220"/>
    </row>
    <row r="14" spans="1:2" s="219" customFormat="1" ht="21">
      <c r="A14" s="220" t="s">
        <v>642</v>
      </c>
      <c r="B14" s="220"/>
    </row>
    <row r="15" spans="1:2" s="219" customFormat="1" ht="21">
      <c r="A15" s="220" t="s">
        <v>643</v>
      </c>
      <c r="B15" s="220"/>
    </row>
    <row r="16" spans="1:2" s="219" customFormat="1" ht="21">
      <c r="A16" s="220" t="s">
        <v>644</v>
      </c>
      <c r="B16" s="220"/>
    </row>
    <row r="17" spans="1:2" s="219" customFormat="1" ht="21">
      <c r="A17" s="220" t="s">
        <v>645</v>
      </c>
      <c r="B17" s="220"/>
    </row>
    <row r="18" spans="1:2" s="219" customFormat="1" ht="21">
      <c r="A18" s="220" t="s">
        <v>646</v>
      </c>
      <c r="B18" s="220"/>
    </row>
    <row r="19" spans="1:2" s="219" customFormat="1" ht="21">
      <c r="A19" s="220" t="s">
        <v>647</v>
      </c>
      <c r="B19" s="220"/>
    </row>
    <row r="20" spans="1:2" s="219" customFormat="1" ht="21">
      <c r="A20" s="220" t="s">
        <v>648</v>
      </c>
      <c r="B20" s="220"/>
    </row>
    <row r="21" spans="1:2" s="219" customFormat="1" ht="21">
      <c r="A21" s="220" t="s">
        <v>649</v>
      </c>
      <c r="B21" s="220"/>
    </row>
    <row r="22" spans="1:2" s="219" customFormat="1" ht="21">
      <c r="A22" s="220" t="s">
        <v>650</v>
      </c>
      <c r="B22" s="220"/>
    </row>
    <row r="23" spans="1:2" s="219" customFormat="1" ht="21">
      <c r="A23" s="220" t="s">
        <v>651</v>
      </c>
      <c r="B23" s="220"/>
    </row>
    <row r="24" spans="1:2" s="219" customFormat="1" ht="21">
      <c r="A24" s="220" t="s">
        <v>652</v>
      </c>
      <c r="B24" s="220"/>
    </row>
    <row r="25" spans="1:2" s="219" customFormat="1" ht="21">
      <c r="A25" s="220" t="s">
        <v>653</v>
      </c>
      <c r="B25" s="220"/>
    </row>
    <row r="26" spans="1:2" s="219" customFormat="1" ht="21">
      <c r="A26" s="220" t="s">
        <v>654</v>
      </c>
      <c r="B26" s="220"/>
    </row>
    <row r="27" spans="1:2" s="219" customFormat="1" ht="21">
      <c r="A27" s="220"/>
      <c r="B27" s="220"/>
    </row>
    <row r="28" spans="1:2" s="219" customFormat="1" ht="21">
      <c r="A28" s="220"/>
      <c r="B28" s="220"/>
    </row>
    <row r="29" spans="1:2" s="219" customFormat="1" ht="21">
      <c r="A29" s="220"/>
      <c r="B29" s="220"/>
    </row>
    <row r="30" spans="1:2" s="219" customFormat="1" ht="21">
      <c r="A30" s="220"/>
      <c r="B30" s="220"/>
    </row>
    <row r="31" spans="1:2" s="219" customFormat="1" ht="21">
      <c r="A31" s="220"/>
      <c r="B31" s="220"/>
    </row>
    <row r="32" spans="1:2" s="219" customFormat="1" ht="21">
      <c r="A32" s="220"/>
      <c r="B32" s="220"/>
    </row>
    <row r="33" spans="1:2" s="219" customFormat="1" ht="21">
      <c r="A33" s="220"/>
      <c r="B33" s="220"/>
    </row>
    <row r="34" spans="1:2" s="219" customFormat="1" ht="21">
      <c r="A34" s="220"/>
      <c r="B34" s="220"/>
    </row>
    <row r="35" spans="1:2" s="219" customFormat="1" ht="21">
      <c r="A35" s="220"/>
      <c r="B35" s="220"/>
    </row>
    <row r="36" spans="1:2" s="219" customFormat="1" ht="21">
      <c r="A36" s="221"/>
      <c r="B36" s="221"/>
    </row>
    <row r="37" spans="1:2" s="219" customFormat="1" ht="21">
      <c r="A37" s="321" t="s">
        <v>628</v>
      </c>
      <c r="B37" s="321"/>
    </row>
    <row r="38" spans="1:2" s="219" customFormat="1" ht="21">
      <c r="A38" s="217" t="s">
        <v>629</v>
      </c>
      <c r="B38" s="217" t="s">
        <v>630</v>
      </c>
    </row>
    <row r="39" spans="1:2" s="219" customFormat="1" ht="21">
      <c r="A39" s="218" t="s">
        <v>631</v>
      </c>
      <c r="B39" s="218"/>
    </row>
    <row r="40" spans="1:2" s="219" customFormat="1" ht="21">
      <c r="A40" s="220" t="s">
        <v>632</v>
      </c>
      <c r="B40" s="220"/>
    </row>
    <row r="41" spans="1:2" s="219" customFormat="1" ht="21">
      <c r="A41" s="220" t="s">
        <v>633</v>
      </c>
      <c r="B41" s="220"/>
    </row>
    <row r="42" spans="1:2" s="219" customFormat="1" ht="21">
      <c r="A42" s="220" t="s">
        <v>634</v>
      </c>
      <c r="B42" s="220"/>
    </row>
    <row r="43" spans="1:2" s="219" customFormat="1" ht="21">
      <c r="A43" s="220" t="s">
        <v>655</v>
      </c>
      <c r="B43" s="220"/>
    </row>
    <row r="44" spans="1:2" s="219" customFormat="1" ht="21">
      <c r="A44" s="220" t="s">
        <v>656</v>
      </c>
      <c r="B44" s="220"/>
    </row>
    <row r="45" spans="1:2" s="219" customFormat="1" ht="21">
      <c r="A45" s="220" t="s">
        <v>657</v>
      </c>
      <c r="B45" s="220"/>
    </row>
    <row r="46" spans="1:2" s="219" customFormat="1" ht="21">
      <c r="A46" s="220" t="s">
        <v>641</v>
      </c>
      <c r="B46" s="220"/>
    </row>
    <row r="47" spans="1:2" s="219" customFormat="1" ht="21">
      <c r="A47" s="220" t="s">
        <v>658</v>
      </c>
      <c r="B47" s="220"/>
    </row>
    <row r="48" spans="1:2" s="219" customFormat="1" ht="21">
      <c r="A48" s="220" t="s">
        <v>659</v>
      </c>
      <c r="B48" s="220"/>
    </row>
    <row r="49" spans="1:2" s="219" customFormat="1" ht="21">
      <c r="A49" s="220"/>
      <c r="B49" s="220"/>
    </row>
    <row r="50" spans="1:2" s="219" customFormat="1" ht="21">
      <c r="A50" s="220"/>
      <c r="B50" s="220"/>
    </row>
    <row r="51" spans="1:2" s="219" customFormat="1" ht="21">
      <c r="A51" s="220"/>
      <c r="B51" s="220"/>
    </row>
    <row r="52" spans="1:2" s="219" customFormat="1" ht="21">
      <c r="A52" s="220"/>
      <c r="B52" s="220"/>
    </row>
    <row r="53" spans="1:2" s="219" customFormat="1" ht="21">
      <c r="A53" s="220"/>
      <c r="B53" s="220"/>
    </row>
    <row r="54" spans="1:2" s="219" customFormat="1" ht="21">
      <c r="A54" s="220"/>
      <c r="B54" s="220"/>
    </row>
    <row r="55" spans="1:2" s="219" customFormat="1" ht="21">
      <c r="A55" s="220"/>
      <c r="B55" s="220"/>
    </row>
    <row r="56" spans="1:2" s="219" customFormat="1" ht="21">
      <c r="A56" s="220"/>
      <c r="B56" s="220"/>
    </row>
    <row r="57" spans="1:2" s="219" customFormat="1" ht="21">
      <c r="A57" s="220"/>
      <c r="B57" s="220"/>
    </row>
    <row r="58" spans="1:2" s="219" customFormat="1" ht="21">
      <c r="A58" s="220"/>
      <c r="B58" s="220"/>
    </row>
    <row r="59" spans="1:2" s="219" customFormat="1" ht="21">
      <c r="A59" s="220"/>
      <c r="B59" s="220"/>
    </row>
    <row r="60" spans="1:2" s="219" customFormat="1" ht="21">
      <c r="A60" s="220"/>
      <c r="B60" s="220"/>
    </row>
    <row r="61" spans="1:2" s="219" customFormat="1" ht="21">
      <c r="A61" s="220"/>
      <c r="B61" s="220"/>
    </row>
    <row r="62" spans="1:2" s="219" customFormat="1" ht="21">
      <c r="A62" s="220"/>
      <c r="B62" s="220"/>
    </row>
    <row r="63" spans="1:2" s="219" customFormat="1" ht="21">
      <c r="A63" s="220"/>
      <c r="B63" s="220"/>
    </row>
    <row r="64" spans="1:2" s="219" customFormat="1" ht="21">
      <c r="A64" s="220"/>
      <c r="B64" s="220"/>
    </row>
    <row r="65" spans="1:2" s="219" customFormat="1" ht="21">
      <c r="A65" s="220"/>
      <c r="B65" s="220"/>
    </row>
    <row r="66" spans="1:2" s="219" customFormat="1" ht="21">
      <c r="A66" s="220"/>
      <c r="B66" s="220"/>
    </row>
    <row r="67" spans="1:2" s="219" customFormat="1" ht="21">
      <c r="A67" s="220"/>
      <c r="B67" s="220"/>
    </row>
    <row r="68" spans="1:2" s="219" customFormat="1" ht="21">
      <c r="A68" s="220"/>
      <c r="B68" s="220"/>
    </row>
    <row r="69" spans="1:2" s="219" customFormat="1" ht="21">
      <c r="A69" s="220"/>
      <c r="B69" s="220"/>
    </row>
    <row r="70" spans="1:2" s="219" customFormat="1" ht="21">
      <c r="A70" s="221"/>
      <c r="B70" s="221"/>
    </row>
    <row r="71" s="219" customFormat="1" ht="21"/>
    <row r="72" s="219" customFormat="1" ht="21"/>
    <row r="73" s="219" customFormat="1" ht="21"/>
    <row r="74" s="219" customFormat="1" ht="21"/>
    <row r="75" s="219" customFormat="1" ht="21"/>
    <row r="76" s="219" customFormat="1" ht="21"/>
    <row r="77" s="219" customFormat="1" ht="21"/>
    <row r="78" s="219" customFormat="1" ht="21"/>
    <row r="79" s="219" customFormat="1" ht="21"/>
    <row r="80" s="219" customFormat="1" ht="21"/>
    <row r="81" s="219" customFormat="1" ht="21"/>
    <row r="82" s="219" customFormat="1" ht="21"/>
    <row r="83" s="219" customFormat="1" ht="21"/>
    <row r="84" s="219" customFormat="1" ht="21"/>
    <row r="85" s="219" customFormat="1" ht="21"/>
    <row r="86" s="219" customFormat="1" ht="21"/>
    <row r="87" s="219" customFormat="1" ht="21"/>
    <row r="88" s="219" customFormat="1" ht="21"/>
    <row r="89" s="219" customFormat="1" ht="21"/>
    <row r="90" s="219" customFormat="1" ht="21"/>
    <row r="91" s="219" customFormat="1" ht="21"/>
    <row r="92" s="219" customFormat="1" ht="21"/>
    <row r="93" s="219" customFormat="1" ht="21"/>
    <row r="94" s="219" customFormat="1" ht="21"/>
    <row r="95" s="219" customFormat="1" ht="21"/>
    <row r="96" s="219" customFormat="1" ht="21"/>
    <row r="97" s="219" customFormat="1" ht="21"/>
    <row r="98" s="219" customFormat="1" ht="21"/>
    <row r="99" s="219" customFormat="1" ht="21"/>
    <row r="100" s="219" customFormat="1" ht="21"/>
    <row r="101" s="219" customFormat="1" ht="21"/>
    <row r="102" s="219" customFormat="1" ht="21"/>
    <row r="103" s="219" customFormat="1" ht="21"/>
    <row r="104" s="219" customFormat="1" ht="21"/>
    <row r="105" s="219" customFormat="1" ht="21"/>
    <row r="106" s="219" customFormat="1" ht="21"/>
    <row r="107" s="219" customFormat="1" ht="21"/>
    <row r="108" s="219" customFormat="1" ht="21"/>
    <row r="109" s="219" customFormat="1" ht="21"/>
    <row r="110" s="219" customFormat="1" ht="21"/>
    <row r="111" s="219" customFormat="1" ht="21"/>
    <row r="112" s="219" customFormat="1" ht="21"/>
    <row r="113" s="219" customFormat="1" ht="21"/>
    <row r="114" s="219" customFormat="1" ht="21"/>
    <row r="115" s="219" customFormat="1" ht="21"/>
    <row r="116" s="219" customFormat="1" ht="21"/>
    <row r="117" s="219" customFormat="1" ht="21"/>
    <row r="118" s="219" customFormat="1" ht="21"/>
    <row r="119" s="219" customFormat="1" ht="21"/>
    <row r="120" s="219" customFormat="1" ht="21"/>
    <row r="121" s="219" customFormat="1" ht="21"/>
    <row r="122" s="219" customFormat="1" ht="21"/>
    <row r="123" s="219" customFormat="1" ht="21"/>
    <row r="124" s="219" customFormat="1" ht="21"/>
    <row r="125" s="219" customFormat="1" ht="21"/>
    <row r="126" s="219" customFormat="1" ht="21"/>
    <row r="127" s="219" customFormat="1" ht="21"/>
    <row r="128" s="219" customFormat="1" ht="21"/>
    <row r="129" s="219" customFormat="1" ht="21"/>
    <row r="130" s="219" customFormat="1" ht="21"/>
    <row r="131" s="219" customFormat="1" ht="21"/>
    <row r="132" s="219" customFormat="1" ht="21"/>
    <row r="133" s="219" customFormat="1" ht="21"/>
    <row r="134" s="219" customFormat="1" ht="21"/>
    <row r="135" s="219" customFormat="1" ht="21"/>
    <row r="136" s="219" customFormat="1" ht="21"/>
    <row r="137" s="219" customFormat="1" ht="21"/>
    <row r="138" s="219" customFormat="1" ht="21"/>
    <row r="139" s="219" customFormat="1" ht="21"/>
    <row r="140" s="219" customFormat="1" ht="21"/>
    <row r="141" s="219" customFormat="1" ht="21"/>
    <row r="142" s="219" customFormat="1" ht="21"/>
    <row r="143" s="219" customFormat="1" ht="21"/>
    <row r="144" s="219" customFormat="1" ht="21"/>
    <row r="145" s="219" customFormat="1" ht="21"/>
    <row r="146" s="219" customFormat="1" ht="21"/>
    <row r="147" s="219" customFormat="1" ht="21"/>
    <row r="148" s="219" customFormat="1" ht="21"/>
    <row r="149" s="219" customFormat="1" ht="21"/>
    <row r="150" s="219" customFormat="1" ht="21"/>
    <row r="151" s="219" customFormat="1" ht="21"/>
    <row r="152" s="219" customFormat="1" ht="21"/>
    <row r="153" s="219" customFormat="1" ht="21"/>
    <row r="154" s="219" customFormat="1" ht="21"/>
    <row r="155" s="219" customFormat="1" ht="21"/>
    <row r="156" s="219" customFormat="1" ht="21"/>
    <row r="157" s="219" customFormat="1" ht="21"/>
    <row r="158" s="219" customFormat="1" ht="21"/>
    <row r="159" s="219" customFormat="1" ht="21"/>
    <row r="160" s="219" customFormat="1" ht="21"/>
    <row r="161" s="219" customFormat="1" ht="21"/>
    <row r="162" s="219" customFormat="1" ht="21"/>
    <row r="163" s="219" customFormat="1" ht="21"/>
    <row r="164" s="219" customFormat="1" ht="21"/>
    <row r="165" s="219" customFormat="1" ht="21"/>
    <row r="166" s="219" customFormat="1" ht="21"/>
    <row r="167" s="219" customFormat="1" ht="21"/>
    <row r="168" s="219" customFormat="1" ht="21"/>
    <row r="169" s="219" customFormat="1" ht="21"/>
    <row r="170" s="219" customFormat="1" ht="21"/>
    <row r="171" s="219" customFormat="1" ht="21"/>
    <row r="172" s="219" customFormat="1" ht="21"/>
    <row r="173" s="219" customFormat="1" ht="21"/>
    <row r="174" s="219" customFormat="1" ht="21"/>
    <row r="175" s="219" customFormat="1" ht="21"/>
    <row r="176" s="219" customFormat="1" ht="21"/>
    <row r="177" s="219" customFormat="1" ht="21"/>
    <row r="178" s="219" customFormat="1" ht="21"/>
    <row r="179" s="219" customFormat="1" ht="21"/>
    <row r="180" s="219" customFormat="1" ht="21"/>
    <row r="181" s="219" customFormat="1" ht="21"/>
    <row r="182" s="219" customFormat="1" ht="21"/>
    <row r="183" s="219" customFormat="1" ht="21"/>
    <row r="184" s="219" customFormat="1" ht="21"/>
    <row r="185" s="219" customFormat="1" ht="21"/>
    <row r="186" s="219" customFormat="1" ht="21"/>
    <row r="187" s="219" customFormat="1" ht="21"/>
    <row r="188" s="219" customFormat="1" ht="21"/>
    <row r="189" s="219" customFormat="1" ht="21"/>
    <row r="190" s="219" customFormat="1" ht="21"/>
    <row r="191" s="219" customFormat="1" ht="21"/>
    <row r="192" s="219" customFormat="1" ht="21"/>
    <row r="193" s="219" customFormat="1" ht="21"/>
    <row r="194" s="219" customFormat="1" ht="21"/>
    <row r="195" s="219" customFormat="1" ht="21"/>
    <row r="196" s="219" customFormat="1" ht="21"/>
    <row r="197" s="219" customFormat="1" ht="21"/>
    <row r="198" s="219" customFormat="1" ht="21"/>
    <row r="199" s="219" customFormat="1" ht="21"/>
    <row r="200" s="219" customFormat="1" ht="21"/>
    <row r="201" s="219" customFormat="1" ht="21"/>
    <row r="202" s="219" customFormat="1" ht="21"/>
    <row r="203" s="219" customFormat="1" ht="21"/>
    <row r="204" s="219" customFormat="1" ht="21"/>
    <row r="205" s="219" customFormat="1" ht="21"/>
    <row r="206" s="219" customFormat="1" ht="21"/>
    <row r="207" s="219" customFormat="1" ht="21"/>
    <row r="208" s="219" customFormat="1" ht="21"/>
    <row r="209" s="219" customFormat="1" ht="21"/>
    <row r="210" s="219" customFormat="1" ht="21"/>
    <row r="211" s="219" customFormat="1" ht="21"/>
    <row r="212" s="219" customFormat="1" ht="21"/>
    <row r="213" s="219" customFormat="1" ht="21"/>
    <row r="214" s="219" customFormat="1" ht="21"/>
    <row r="215" s="219" customFormat="1" ht="21"/>
    <row r="216" s="219" customFormat="1" ht="21"/>
    <row r="217" s="219" customFormat="1" ht="21"/>
    <row r="218" s="219" customFormat="1" ht="21"/>
    <row r="219" s="219" customFormat="1" ht="21"/>
    <row r="220" s="219" customFormat="1" ht="21"/>
    <row r="221" s="219" customFormat="1" ht="21"/>
    <row r="222" s="219" customFormat="1" ht="21"/>
    <row r="223" s="219" customFormat="1" ht="21"/>
    <row r="224" s="219" customFormat="1" ht="21"/>
    <row r="225" s="219" customFormat="1" ht="21"/>
    <row r="226" s="219" customFormat="1" ht="21"/>
    <row r="227" s="219" customFormat="1" ht="21"/>
    <row r="228" s="219" customFormat="1" ht="21"/>
    <row r="229" s="219" customFormat="1" ht="21"/>
    <row r="230" s="219" customFormat="1" ht="21"/>
    <row r="231" s="219" customFormat="1" ht="21"/>
    <row r="232" s="219" customFormat="1" ht="21"/>
    <row r="233" s="219" customFormat="1" ht="21"/>
    <row r="234" s="219" customFormat="1" ht="21"/>
    <row r="235" s="219" customFormat="1" ht="21"/>
    <row r="236" s="219" customFormat="1" ht="21"/>
    <row r="237" s="219" customFormat="1" ht="21"/>
    <row r="238" s="219" customFormat="1" ht="21"/>
    <row r="239" s="219" customFormat="1" ht="21"/>
    <row r="240" s="219" customFormat="1" ht="21"/>
    <row r="241" s="219" customFormat="1" ht="21"/>
    <row r="242" s="219" customFormat="1" ht="21"/>
    <row r="243" s="219" customFormat="1" ht="21"/>
    <row r="244" s="219" customFormat="1" ht="21"/>
    <row r="245" s="219" customFormat="1" ht="21"/>
    <row r="246" s="219" customFormat="1" ht="21"/>
    <row r="247" s="219" customFormat="1" ht="21"/>
    <row r="248" s="219" customFormat="1" ht="21"/>
    <row r="249" s="219" customFormat="1" ht="21"/>
    <row r="250" s="219" customFormat="1" ht="21"/>
    <row r="251" s="219" customFormat="1" ht="21"/>
    <row r="252" s="219" customFormat="1" ht="21"/>
    <row r="253" s="219" customFormat="1" ht="21"/>
    <row r="254" s="219" customFormat="1" ht="21"/>
    <row r="255" s="219" customFormat="1" ht="21"/>
    <row r="256" s="219" customFormat="1" ht="21"/>
    <row r="257" s="219" customFormat="1" ht="21"/>
    <row r="258" s="219" customFormat="1" ht="21"/>
    <row r="259" s="219" customFormat="1" ht="21"/>
    <row r="260" s="219" customFormat="1" ht="21"/>
    <row r="261" s="219" customFormat="1" ht="21"/>
    <row r="262" s="219" customFormat="1" ht="21"/>
    <row r="263" s="219" customFormat="1" ht="21"/>
    <row r="264" s="219" customFormat="1" ht="21"/>
    <row r="265" s="219" customFormat="1" ht="21"/>
    <row r="266" s="219" customFormat="1" ht="21"/>
    <row r="267" s="219" customFormat="1" ht="21"/>
    <row r="268" s="219" customFormat="1" ht="21"/>
    <row r="269" s="219" customFormat="1" ht="21"/>
    <row r="270" s="219" customFormat="1" ht="21"/>
    <row r="271" s="219" customFormat="1" ht="21"/>
    <row r="272" s="219" customFormat="1" ht="21"/>
    <row r="273" s="219" customFormat="1" ht="21"/>
    <row r="274" s="219" customFormat="1" ht="21"/>
    <row r="275" s="219" customFormat="1" ht="21"/>
    <row r="276" s="219" customFormat="1" ht="21"/>
    <row r="277" s="219" customFormat="1" ht="21"/>
    <row r="278" s="219" customFormat="1" ht="21"/>
    <row r="279" s="219" customFormat="1" ht="21"/>
    <row r="280" s="219" customFormat="1" ht="21"/>
    <row r="281" s="219" customFormat="1" ht="21"/>
    <row r="282" s="219" customFormat="1" ht="21"/>
    <row r="283" s="219" customFormat="1" ht="21"/>
    <row r="284" s="219" customFormat="1" ht="21"/>
    <row r="285" s="219" customFormat="1" ht="21"/>
    <row r="286" s="219" customFormat="1" ht="21"/>
    <row r="287" s="219" customFormat="1" ht="21"/>
    <row r="288" s="219" customFormat="1" ht="21"/>
    <row r="289" s="219" customFormat="1" ht="21"/>
    <row r="290" s="219" customFormat="1" ht="21"/>
    <row r="291" s="219" customFormat="1" ht="21"/>
    <row r="292" s="219" customFormat="1" ht="21"/>
    <row r="293" s="219" customFormat="1" ht="21"/>
    <row r="294" s="219" customFormat="1" ht="21"/>
    <row r="295" s="219" customFormat="1" ht="21"/>
    <row r="296" s="219" customFormat="1" ht="21"/>
    <row r="297" s="219" customFormat="1" ht="21"/>
    <row r="298" s="219" customFormat="1" ht="21"/>
    <row r="299" s="219" customFormat="1" ht="21"/>
    <row r="300" s="219" customFormat="1" ht="21"/>
    <row r="301" s="219" customFormat="1" ht="21"/>
    <row r="302" s="219" customFormat="1" ht="21"/>
    <row r="303" s="219" customFormat="1" ht="21"/>
  </sheetData>
  <sheetProtection/>
  <mergeCells count="2">
    <mergeCell ref="A1:B1"/>
    <mergeCell ref="A37:B37"/>
  </mergeCells>
  <printOptions/>
  <pageMargins left="0.7086614173228347" right="0.2755905511811024" top="0.58" bottom="0.4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A1" sqref="A1:D42"/>
    </sheetView>
  </sheetViews>
  <sheetFormatPr defaultColWidth="9.140625" defaultRowHeight="21.75"/>
  <cols>
    <col min="1" max="1" width="46.57421875" style="0" customWidth="1"/>
    <col min="3" max="4" width="16.57421875" style="0" customWidth="1"/>
    <col min="5" max="6" width="13.57421875" style="0" bestFit="1" customWidth="1"/>
  </cols>
  <sheetData>
    <row r="1" spans="1:4" ht="21.75">
      <c r="A1" s="283" t="s">
        <v>490</v>
      </c>
      <c r="B1" s="283"/>
      <c r="C1" s="283"/>
      <c r="D1" s="283"/>
    </row>
    <row r="2" spans="1:4" ht="21.75">
      <c r="A2" s="283" t="s">
        <v>593</v>
      </c>
      <c r="B2" s="283"/>
      <c r="C2" s="283"/>
      <c r="D2" s="283"/>
    </row>
    <row r="3" spans="1:4" ht="21.75">
      <c r="A3" s="283" t="s">
        <v>434</v>
      </c>
      <c r="B3" s="283"/>
      <c r="C3" s="283"/>
      <c r="D3" s="283"/>
    </row>
    <row r="4" spans="1:4" s="165" customFormat="1" ht="15" customHeight="1">
      <c r="A4" s="284" t="s">
        <v>570</v>
      </c>
      <c r="B4" s="286" t="s">
        <v>571</v>
      </c>
      <c r="C4" s="284" t="s">
        <v>572</v>
      </c>
      <c r="D4" s="284" t="s">
        <v>573</v>
      </c>
    </row>
    <row r="5" spans="1:4" s="165" customFormat="1" ht="9.75" customHeight="1">
      <c r="A5" s="285"/>
      <c r="B5" s="287"/>
      <c r="C5" s="288"/>
      <c r="D5" s="288"/>
    </row>
    <row r="6" spans="1:4" s="165" customFormat="1" ht="20.25">
      <c r="A6" s="166" t="s">
        <v>574</v>
      </c>
      <c r="B6" s="167" t="s">
        <v>435</v>
      </c>
      <c r="C6" s="168">
        <v>200</v>
      </c>
      <c r="D6" s="169"/>
    </row>
    <row r="7" spans="1:4" s="165" customFormat="1" ht="20.25">
      <c r="A7" s="170" t="s">
        <v>521</v>
      </c>
      <c r="B7" s="171" t="s">
        <v>436</v>
      </c>
      <c r="C7" s="172">
        <v>394356.41</v>
      </c>
      <c r="D7" s="173"/>
    </row>
    <row r="8" spans="1:4" s="165" customFormat="1" ht="20.25">
      <c r="A8" s="170" t="s">
        <v>372</v>
      </c>
      <c r="B8" s="171" t="s">
        <v>437</v>
      </c>
      <c r="C8" s="172">
        <v>1900050</v>
      </c>
      <c r="D8" s="173"/>
    </row>
    <row r="9" spans="1:4" s="165" customFormat="1" ht="20.25">
      <c r="A9" s="170" t="s">
        <v>373</v>
      </c>
      <c r="B9" s="171" t="s">
        <v>436</v>
      </c>
      <c r="C9" s="172">
        <v>9015601.65</v>
      </c>
      <c r="D9" s="173"/>
    </row>
    <row r="10" spans="1:4" s="165" customFormat="1" ht="20.25">
      <c r="A10" s="170" t="s">
        <v>374</v>
      </c>
      <c r="B10" s="171" t="s">
        <v>437</v>
      </c>
      <c r="C10" s="172">
        <v>2751301.09</v>
      </c>
      <c r="D10" s="173"/>
    </row>
    <row r="11" spans="1:4" s="165" customFormat="1" ht="20.25">
      <c r="A11" s="170" t="s">
        <v>375</v>
      </c>
      <c r="B11" s="171" t="s">
        <v>438</v>
      </c>
      <c r="C11" s="172">
        <v>707847.93</v>
      </c>
      <c r="D11" s="173"/>
    </row>
    <row r="12" spans="1:7" s="165" customFormat="1" ht="20.25">
      <c r="A12" s="170" t="s">
        <v>579</v>
      </c>
      <c r="B12" s="171" t="s">
        <v>439</v>
      </c>
      <c r="C12" s="172">
        <v>18355</v>
      </c>
      <c r="D12" s="173"/>
      <c r="G12" s="174"/>
    </row>
    <row r="13" spans="1:4" s="165" customFormat="1" ht="20.25">
      <c r="A13" s="170" t="s">
        <v>576</v>
      </c>
      <c r="B13" s="171" t="s">
        <v>440</v>
      </c>
      <c r="C13" s="172"/>
      <c r="D13" s="173"/>
    </row>
    <row r="14" spans="1:4" s="165" customFormat="1" ht="20.25">
      <c r="A14" s="170" t="s">
        <v>578</v>
      </c>
      <c r="B14" s="171" t="s">
        <v>441</v>
      </c>
      <c r="C14" s="172"/>
      <c r="D14" s="173"/>
    </row>
    <row r="15" spans="1:4" s="165" customFormat="1" ht="20.25">
      <c r="A15" s="170" t="s">
        <v>442</v>
      </c>
      <c r="B15" s="171" t="s">
        <v>443</v>
      </c>
      <c r="C15" s="172"/>
      <c r="D15" s="173"/>
    </row>
    <row r="16" spans="1:4" s="165" customFormat="1" ht="20.25">
      <c r="A16" s="170" t="s">
        <v>444</v>
      </c>
      <c r="B16" s="171" t="s">
        <v>445</v>
      </c>
      <c r="C16" s="172"/>
      <c r="D16" s="173"/>
    </row>
    <row r="17" spans="1:4" s="165" customFormat="1" ht="20.25">
      <c r="A17" s="170" t="s">
        <v>580</v>
      </c>
      <c r="B17" s="171" t="s">
        <v>446</v>
      </c>
      <c r="C17" s="172"/>
      <c r="D17" s="173"/>
    </row>
    <row r="18" spans="1:4" s="165" customFormat="1" ht="20.25">
      <c r="A18" s="170" t="s">
        <v>581</v>
      </c>
      <c r="B18" s="171" t="s">
        <v>447</v>
      </c>
      <c r="C18" s="172"/>
      <c r="D18" s="173"/>
    </row>
    <row r="19" spans="1:7" s="165" customFormat="1" ht="20.25">
      <c r="A19" s="170" t="s">
        <v>582</v>
      </c>
      <c r="B19" s="171" t="s">
        <v>448</v>
      </c>
      <c r="C19" s="172"/>
      <c r="D19" s="173"/>
      <c r="G19" s="174"/>
    </row>
    <row r="20" spans="1:7" s="165" customFormat="1" ht="20.25">
      <c r="A20" s="170" t="s">
        <v>583</v>
      </c>
      <c r="B20" s="171" t="s">
        <v>449</v>
      </c>
      <c r="C20" s="172"/>
      <c r="D20" s="173"/>
      <c r="G20" s="174"/>
    </row>
    <row r="21" spans="1:7" s="165" customFormat="1" ht="20.25">
      <c r="A21" s="170" t="s">
        <v>584</v>
      </c>
      <c r="B21" s="171" t="s">
        <v>450</v>
      </c>
      <c r="C21" s="172"/>
      <c r="D21" s="173"/>
      <c r="G21" s="174"/>
    </row>
    <row r="22" spans="1:7" s="165" customFormat="1" ht="20.25">
      <c r="A22" s="175" t="s">
        <v>585</v>
      </c>
      <c r="B22" s="176" t="s">
        <v>451</v>
      </c>
      <c r="C22" s="172"/>
      <c r="D22" s="173"/>
      <c r="G22" s="174"/>
    </row>
    <row r="23" spans="1:7" s="165" customFormat="1" ht="20.25">
      <c r="A23" s="170" t="s">
        <v>379</v>
      </c>
      <c r="B23" s="171" t="s">
        <v>452</v>
      </c>
      <c r="C23" s="172"/>
      <c r="D23" s="173"/>
      <c r="G23" s="174"/>
    </row>
    <row r="24" spans="1:7" s="165" customFormat="1" ht="20.25">
      <c r="A24" s="170" t="s">
        <v>586</v>
      </c>
      <c r="B24" s="171" t="s">
        <v>453</v>
      </c>
      <c r="C24" s="172"/>
      <c r="D24" s="173"/>
      <c r="G24" s="174"/>
    </row>
    <row r="25" spans="1:7" s="165" customFormat="1" ht="20.25">
      <c r="A25" s="170" t="s">
        <v>1048</v>
      </c>
      <c r="B25" s="171" t="s">
        <v>454</v>
      </c>
      <c r="C25" s="172"/>
      <c r="D25" s="173">
        <v>722090</v>
      </c>
      <c r="G25" s="174"/>
    </row>
    <row r="26" spans="1:7" s="165" customFormat="1" ht="20.25">
      <c r="A26" s="170" t="s">
        <v>455</v>
      </c>
      <c r="B26" s="171" t="s">
        <v>456</v>
      </c>
      <c r="C26" s="172"/>
      <c r="D26" s="173">
        <v>488754.4</v>
      </c>
      <c r="G26" s="174"/>
    </row>
    <row r="27" spans="1:7" s="165" customFormat="1" ht="20.25">
      <c r="A27" s="170" t="s">
        <v>457</v>
      </c>
      <c r="B27" s="171" t="s">
        <v>458</v>
      </c>
      <c r="C27" s="177"/>
      <c r="D27" s="173">
        <v>144300</v>
      </c>
      <c r="G27" s="174"/>
    </row>
    <row r="28" spans="1:4" s="165" customFormat="1" ht="20.25">
      <c r="A28" s="170" t="s">
        <v>459</v>
      </c>
      <c r="B28" s="171" t="s">
        <v>460</v>
      </c>
      <c r="C28" s="177"/>
      <c r="D28" s="173">
        <v>10000</v>
      </c>
    </row>
    <row r="29" spans="1:4" s="165" customFormat="1" ht="20.25">
      <c r="A29" s="170" t="s">
        <v>587</v>
      </c>
      <c r="B29" s="171" t="s">
        <v>461</v>
      </c>
      <c r="C29" s="177"/>
      <c r="D29" s="173">
        <f>4750884.29+งบทดลอง1!D46</f>
        <v>7357309.527500002</v>
      </c>
    </row>
    <row r="30" spans="1:4" s="165" customFormat="1" ht="20.25">
      <c r="A30" s="170" t="s">
        <v>588</v>
      </c>
      <c r="B30" s="171" t="s">
        <v>462</v>
      </c>
      <c r="C30" s="172"/>
      <c r="D30" s="173">
        <f>4642577.32+งบทดลอง1!D47</f>
        <v>5511385.732500001</v>
      </c>
    </row>
    <row r="31" spans="1:4" s="165" customFormat="1" ht="20.25">
      <c r="A31" s="170" t="s">
        <v>589</v>
      </c>
      <c r="B31" s="171" t="s">
        <v>463</v>
      </c>
      <c r="C31" s="172"/>
      <c r="D31" s="173"/>
    </row>
    <row r="32" spans="1:4" s="165" customFormat="1" ht="20.25">
      <c r="A32" s="170" t="s">
        <v>590</v>
      </c>
      <c r="B32" s="171" t="s">
        <v>464</v>
      </c>
      <c r="C32" s="172"/>
      <c r="D32" s="173">
        <f>'[1]งบประกอบ1'!H9</f>
        <v>159516.01</v>
      </c>
    </row>
    <row r="33" spans="1:4" s="165" customFormat="1" ht="20.25">
      <c r="A33" s="178" t="s">
        <v>591</v>
      </c>
      <c r="B33" s="179" t="s">
        <v>477</v>
      </c>
      <c r="C33" s="180"/>
      <c r="D33" s="181">
        <f>C7</f>
        <v>394356.41</v>
      </c>
    </row>
    <row r="34" spans="1:7" s="165" customFormat="1" ht="21" thickBot="1">
      <c r="A34" s="182" t="s">
        <v>592</v>
      </c>
      <c r="B34" s="183"/>
      <c r="C34" s="184">
        <f>SUM(C6:C33)</f>
        <v>14787712.08</v>
      </c>
      <c r="D34" s="184">
        <f>SUM(D25:D33)</f>
        <v>14787712.080000004</v>
      </c>
      <c r="F34" s="174"/>
      <c r="G34" s="174"/>
    </row>
    <row r="35" spans="1:7" s="165" customFormat="1" ht="21.75" thickTop="1">
      <c r="A35" s="115" t="s">
        <v>483</v>
      </c>
      <c r="B35" s="115" t="s">
        <v>484</v>
      </c>
      <c r="C35" s="116"/>
      <c r="D35" s="116"/>
      <c r="G35" s="174"/>
    </row>
    <row r="36" spans="1:7" s="165" customFormat="1" ht="21">
      <c r="A36" s="185" t="s">
        <v>485</v>
      </c>
      <c r="B36" s="115"/>
      <c r="C36" s="115"/>
      <c r="D36" s="116"/>
      <c r="G36" s="186"/>
    </row>
    <row r="37" spans="1:7" s="165" customFormat="1" ht="21">
      <c r="A37" s="115" t="s">
        <v>483</v>
      </c>
      <c r="B37" s="115" t="s">
        <v>486</v>
      </c>
      <c r="C37" s="115"/>
      <c r="D37" s="115"/>
      <c r="G37" s="174"/>
    </row>
    <row r="38" spans="1:7" s="165" customFormat="1" ht="21">
      <c r="A38" s="185" t="s">
        <v>716</v>
      </c>
      <c r="B38" s="115"/>
      <c r="C38" s="115"/>
      <c r="D38" s="116"/>
      <c r="G38" s="186"/>
    </row>
    <row r="39" spans="1:7" s="165" customFormat="1" ht="21">
      <c r="A39" s="115" t="s">
        <v>483</v>
      </c>
      <c r="B39" s="115" t="s">
        <v>487</v>
      </c>
      <c r="C39" s="115"/>
      <c r="D39" s="115"/>
      <c r="G39" s="174"/>
    </row>
    <row r="40" spans="1:4" s="165" customFormat="1" ht="21">
      <c r="A40" s="185" t="s">
        <v>717</v>
      </c>
      <c r="B40" s="115"/>
      <c r="C40" s="115"/>
      <c r="D40" s="115"/>
    </row>
    <row r="41" spans="1:4" s="165" customFormat="1" ht="21">
      <c r="A41" s="115" t="s">
        <v>483</v>
      </c>
      <c r="B41" s="115" t="s">
        <v>488</v>
      </c>
      <c r="C41" s="115"/>
      <c r="D41" s="115"/>
    </row>
    <row r="42" spans="1:4" s="165" customFormat="1" ht="21">
      <c r="A42" s="185" t="s">
        <v>489</v>
      </c>
      <c r="B42" s="115"/>
      <c r="C42" s="115"/>
      <c r="D42" s="115"/>
    </row>
    <row r="44" spans="3:4" ht="21.75">
      <c r="C44" s="45"/>
      <c r="D44" s="45"/>
    </row>
    <row r="45" spans="3:4" ht="21.75">
      <c r="C45" s="45"/>
      <c r="D45" s="45"/>
    </row>
    <row r="46" spans="3:5" ht="21.75">
      <c r="C46" s="45"/>
      <c r="D46" s="16"/>
      <c r="E46" s="45"/>
    </row>
    <row r="47" spans="4:5" ht="21.75">
      <c r="D47" s="74"/>
      <c r="E47" s="45"/>
    </row>
    <row r="48" spans="4:6" ht="21.75">
      <c r="D48" s="16"/>
      <c r="F48" s="45"/>
    </row>
    <row r="49" spans="4:6" ht="21.75">
      <c r="D49" s="45"/>
      <c r="E49" s="45"/>
      <c r="F49" s="45"/>
    </row>
    <row r="50" spans="3:5" ht="21.75">
      <c r="C50" s="45"/>
      <c r="D50" s="45"/>
      <c r="E50" s="45"/>
    </row>
    <row r="51" spans="4:5" ht="21.75">
      <c r="D51" s="16"/>
      <c r="E51" s="16"/>
    </row>
    <row r="53" spans="3:4" ht="21.75">
      <c r="C53" s="16"/>
      <c r="D53" s="16"/>
    </row>
    <row r="54" spans="3:4" ht="21.75">
      <c r="C54" s="16"/>
      <c r="D54" s="16"/>
    </row>
    <row r="58" spans="3:4" ht="21.75">
      <c r="C58" s="16"/>
      <c r="D58" s="16"/>
    </row>
    <row r="59" spans="3:4" ht="21.75">
      <c r="C59" s="16"/>
      <c r="D59" s="16"/>
    </row>
    <row r="60" spans="3:4" ht="21.75">
      <c r="C60" s="16"/>
      <c r="D60" s="16"/>
    </row>
    <row r="61" spans="3:4" ht="21.75">
      <c r="C61" s="16"/>
      <c r="D61" s="16"/>
    </row>
    <row r="62" spans="3:4" ht="21.75">
      <c r="C62" s="16"/>
      <c r="D62" s="16"/>
    </row>
    <row r="63" spans="3:4" ht="21.75">
      <c r="C63" s="16"/>
      <c r="D63" s="16"/>
    </row>
    <row r="64" spans="3:4" ht="21.75">
      <c r="C64" s="16"/>
      <c r="D64" s="16"/>
    </row>
    <row r="65" ht="21.75">
      <c r="D65" s="45"/>
    </row>
  </sheetData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99" right="0.75" top="0.33" bottom="0.19" header="0.2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9">
      <selection activeCell="F5" sqref="F5"/>
    </sheetView>
  </sheetViews>
  <sheetFormatPr defaultColWidth="9.140625" defaultRowHeight="21.75"/>
  <cols>
    <col min="1" max="1" width="6.00390625" style="0" customWidth="1"/>
    <col min="2" max="2" width="32.140625" style="0" customWidth="1"/>
    <col min="3" max="4" width="17.00390625" style="0" customWidth="1"/>
    <col min="5" max="5" width="5.140625" style="0" customWidth="1"/>
    <col min="6" max="6" width="17.00390625" style="0" customWidth="1"/>
  </cols>
  <sheetData>
    <row r="1" spans="1:6" ht="23.25">
      <c r="A1" s="290" t="s">
        <v>490</v>
      </c>
      <c r="B1" s="290"/>
      <c r="C1" s="290"/>
      <c r="D1" s="290"/>
      <c r="E1" s="290"/>
      <c r="F1" s="290"/>
    </row>
    <row r="2" spans="1:6" ht="23.25">
      <c r="A2" s="290" t="s">
        <v>492</v>
      </c>
      <c r="B2" s="290"/>
      <c r="C2" s="290"/>
      <c r="D2" s="290"/>
      <c r="E2" s="290"/>
      <c r="F2" s="290"/>
    </row>
    <row r="3" spans="1:6" ht="23.25">
      <c r="A3" s="290" t="s">
        <v>493</v>
      </c>
      <c r="B3" s="290"/>
      <c r="C3" s="290"/>
      <c r="D3" s="290"/>
      <c r="E3" s="290"/>
      <c r="F3" s="290"/>
    </row>
    <row r="4" spans="1:6" ht="21.75">
      <c r="A4" s="1"/>
      <c r="B4" s="1"/>
      <c r="C4" s="2" t="s">
        <v>594</v>
      </c>
      <c r="D4" s="2" t="s">
        <v>595</v>
      </c>
      <c r="E4" s="3" t="s">
        <v>596</v>
      </c>
      <c r="F4" s="2" t="s">
        <v>597</v>
      </c>
    </row>
    <row r="5" spans="1:6" ht="21.75">
      <c r="A5" s="4"/>
      <c r="B5" s="4"/>
      <c r="C5" s="5"/>
      <c r="D5" s="5"/>
      <c r="E5" s="6" t="s">
        <v>598</v>
      </c>
      <c r="F5" s="5" t="s">
        <v>599</v>
      </c>
    </row>
    <row r="6" spans="1:6" ht="21.75">
      <c r="A6" s="7" t="s">
        <v>600</v>
      </c>
      <c r="B6" s="7"/>
      <c r="C6" s="8"/>
      <c r="D6" s="8"/>
      <c r="F6" s="8"/>
    </row>
    <row r="7" spans="1:6" ht="21.75">
      <c r="A7" s="7" t="s">
        <v>601</v>
      </c>
      <c r="B7" s="7"/>
      <c r="C7" s="8"/>
      <c r="D7" s="8"/>
      <c r="F7" s="8"/>
    </row>
    <row r="8" spans="1:6" ht="21.75">
      <c r="A8" s="7"/>
      <c r="B8" s="7" t="s">
        <v>602</v>
      </c>
      <c r="C8" s="9">
        <f>SUM('[2]รายรับ53'!B9:B11)</f>
        <v>210000</v>
      </c>
      <c r="D8" s="9">
        <v>332513.55</v>
      </c>
      <c r="E8" s="10" t="s">
        <v>596</v>
      </c>
      <c r="F8" s="9">
        <f>D8-C8</f>
        <v>122513.54999999999</v>
      </c>
    </row>
    <row r="9" spans="1:6" ht="21.75">
      <c r="A9" s="7"/>
      <c r="B9" s="7" t="s">
        <v>603</v>
      </c>
      <c r="C9" s="9">
        <f>SUM('[2]รายรับ53'!B13:B25)</f>
        <v>36000</v>
      </c>
      <c r="D9" s="9">
        <v>38475.29</v>
      </c>
      <c r="E9" s="10" t="s">
        <v>596</v>
      </c>
      <c r="F9" s="9">
        <f>D9-C9</f>
        <v>2475.290000000001</v>
      </c>
    </row>
    <row r="10" spans="1:6" ht="21.75">
      <c r="A10" s="7"/>
      <c r="B10" s="7" t="s">
        <v>682</v>
      </c>
      <c r="C10" s="9">
        <f>SUM('[2]รายรับ53'!B32)</f>
        <v>239000</v>
      </c>
      <c r="D10" s="9">
        <v>157069.47</v>
      </c>
      <c r="E10" s="10" t="s">
        <v>598</v>
      </c>
      <c r="F10" s="9">
        <f>C10-D10</f>
        <v>81930.53</v>
      </c>
    </row>
    <row r="11" spans="1:6" ht="21.75">
      <c r="A11" s="7"/>
      <c r="B11" s="7" t="s">
        <v>683</v>
      </c>
      <c r="C11" s="9">
        <f>SUM('[2]รายรับ53'!B36:B38)</f>
        <v>116000</v>
      </c>
      <c r="D11" s="9">
        <v>112720</v>
      </c>
      <c r="E11" s="10" t="s">
        <v>598</v>
      </c>
      <c r="F11" s="9">
        <f>C11-D11</f>
        <v>3280</v>
      </c>
    </row>
    <row r="12" spans="1:6" ht="21.75">
      <c r="A12" s="7"/>
      <c r="B12" s="7" t="s">
        <v>494</v>
      </c>
      <c r="C12" s="9"/>
      <c r="D12" s="9"/>
      <c r="E12" s="10"/>
      <c r="F12" s="9"/>
    </row>
    <row r="13" spans="1:6" ht="21.75">
      <c r="A13" s="7"/>
      <c r="B13" s="113" t="s">
        <v>495</v>
      </c>
      <c r="C13" s="9">
        <f>SUM('[2]รายรับ53'!B43:B52)</f>
        <v>8935440</v>
      </c>
      <c r="D13" s="9">
        <v>11126735.9</v>
      </c>
      <c r="E13" s="10" t="s">
        <v>596</v>
      </c>
      <c r="F13" s="9">
        <f>D13-C13</f>
        <v>2191295.9000000004</v>
      </c>
    </row>
    <row r="14" spans="1:6" ht="21.75">
      <c r="A14" s="7"/>
      <c r="B14" s="7" t="s">
        <v>496</v>
      </c>
      <c r="C14" s="9">
        <f>SUM('[2]รายรับ53'!B56)</f>
        <v>5990000</v>
      </c>
      <c r="D14" s="9">
        <v>4635075</v>
      </c>
      <c r="E14" s="10" t="s">
        <v>598</v>
      </c>
      <c r="F14" s="9">
        <f>C14-D14</f>
        <v>1354925</v>
      </c>
    </row>
    <row r="15" spans="1:6" ht="21.75">
      <c r="A15" s="11" t="s">
        <v>684</v>
      </c>
      <c r="B15" s="4"/>
      <c r="C15" s="12">
        <f>SUM(C8:C14)</f>
        <v>15526440</v>
      </c>
      <c r="D15" s="12">
        <f>SUM(D8:D14)</f>
        <v>16402589.21</v>
      </c>
      <c r="E15" s="187" t="s">
        <v>596</v>
      </c>
      <c r="F15" s="13">
        <f>D15-C15</f>
        <v>876149.2100000009</v>
      </c>
    </row>
    <row r="16" spans="1:6" ht="21.75">
      <c r="A16" s="7"/>
      <c r="B16" s="7" t="s">
        <v>192</v>
      </c>
      <c r="C16" s="14"/>
      <c r="D16" s="15">
        <f>5063665+18880+10000</f>
        <v>5092545</v>
      </c>
      <c r="E16" s="14"/>
      <c r="F16" s="14"/>
    </row>
    <row r="17" spans="1:6" ht="21.75">
      <c r="A17" s="7"/>
      <c r="B17" s="7" t="s">
        <v>685</v>
      </c>
      <c r="C17" s="14"/>
      <c r="D17" s="15">
        <f>SUM(D15:D16)</f>
        <v>21495134.21</v>
      </c>
      <c r="E17" s="14"/>
      <c r="F17" s="14"/>
    </row>
    <row r="19" spans="1:6" ht="21.75">
      <c r="A19" s="1"/>
      <c r="B19" s="1"/>
      <c r="C19" s="2" t="s">
        <v>594</v>
      </c>
      <c r="D19" s="2" t="s">
        <v>686</v>
      </c>
      <c r="E19" s="3" t="s">
        <v>596</v>
      </c>
      <c r="F19" s="2" t="s">
        <v>597</v>
      </c>
    </row>
    <row r="20" spans="1:6" ht="21.75">
      <c r="A20" s="4"/>
      <c r="B20" s="4"/>
      <c r="C20" s="5"/>
      <c r="D20" s="5"/>
      <c r="E20" s="6" t="s">
        <v>598</v>
      </c>
      <c r="F20" s="5" t="s">
        <v>599</v>
      </c>
    </row>
    <row r="21" spans="1:6" ht="21.75">
      <c r="A21" t="s">
        <v>687</v>
      </c>
      <c r="C21" s="8"/>
      <c r="D21" s="8"/>
      <c r="F21" s="8"/>
    </row>
    <row r="22" spans="2:6" ht="21.75">
      <c r="B22" t="s">
        <v>688</v>
      </c>
      <c r="C22" s="9">
        <f>'[2]รวมปี'!C307</f>
        <v>2585760</v>
      </c>
      <c r="D22" s="9">
        <v>2321532.4</v>
      </c>
      <c r="E22" s="10" t="s">
        <v>598</v>
      </c>
      <c r="F22" s="9">
        <f>C22-D22</f>
        <v>264227.6000000001</v>
      </c>
    </row>
    <row r="23" spans="2:6" ht="21.75">
      <c r="B23" t="s">
        <v>497</v>
      </c>
      <c r="C23" s="9">
        <f>'[2]รวมปี'!C308</f>
        <v>782080</v>
      </c>
      <c r="D23" s="9">
        <v>769217</v>
      </c>
      <c r="E23" s="10" t="s">
        <v>598</v>
      </c>
      <c r="F23" s="9">
        <f aca="true" t="shared" si="0" ref="F23:F31">C23-D23</f>
        <v>12863</v>
      </c>
    </row>
    <row r="24" spans="2:6" ht="21.75">
      <c r="B24" t="s">
        <v>498</v>
      </c>
      <c r="C24" s="9">
        <f>'[2]รวมปี'!C309</f>
        <v>3282300</v>
      </c>
      <c r="D24" s="9">
        <v>3191450</v>
      </c>
      <c r="E24" s="10" t="s">
        <v>598</v>
      </c>
      <c r="F24" s="9">
        <f t="shared" si="0"/>
        <v>90850</v>
      </c>
    </row>
    <row r="25" spans="2:6" ht="21.75">
      <c r="B25" t="s">
        <v>689</v>
      </c>
      <c r="C25" s="9">
        <f>'[2]รวมปี'!C310+'[2]รวมปี'!C311+'[2]รวมปี'!C312</f>
        <v>5232560</v>
      </c>
      <c r="D25" s="9">
        <v>4189700.13</v>
      </c>
      <c r="E25" s="10" t="s">
        <v>598</v>
      </c>
      <c r="F25" s="9">
        <f t="shared" si="0"/>
        <v>1042859.8700000001</v>
      </c>
    </row>
    <row r="26" spans="2:6" ht="21.75">
      <c r="B26" t="s">
        <v>583</v>
      </c>
      <c r="C26" s="9">
        <f>'[2]รวมปี'!C313</f>
        <v>243000</v>
      </c>
      <c r="D26" s="9">
        <v>136433.03</v>
      </c>
      <c r="E26" s="10" t="s">
        <v>598</v>
      </c>
      <c r="F26" s="9">
        <f t="shared" si="0"/>
        <v>106566.97</v>
      </c>
    </row>
    <row r="27" spans="2:6" ht="21.75">
      <c r="B27" t="s">
        <v>586</v>
      </c>
      <c r="C27" s="9">
        <f>'[2]รวมปี'!C314</f>
        <v>2122600</v>
      </c>
      <c r="D27" s="9">
        <v>1158800</v>
      </c>
      <c r="E27" s="10" t="s">
        <v>598</v>
      </c>
      <c r="F27" s="9">
        <f t="shared" si="0"/>
        <v>963800</v>
      </c>
    </row>
    <row r="28" spans="2:6" ht="21.75">
      <c r="B28" t="s">
        <v>379</v>
      </c>
      <c r="C28" s="9">
        <f>'[2]รวมปี'!C315</f>
        <v>638950</v>
      </c>
      <c r="D28" s="9">
        <v>629058</v>
      </c>
      <c r="E28" s="10" t="s">
        <v>598</v>
      </c>
      <c r="F28" s="9">
        <f t="shared" si="0"/>
        <v>9892</v>
      </c>
    </row>
    <row r="29" spans="1:6" ht="21.75">
      <c r="A29" t="s">
        <v>690</v>
      </c>
      <c r="C29" s="9"/>
      <c r="D29" s="9"/>
      <c r="E29" s="16"/>
      <c r="F29" s="9"/>
    </row>
    <row r="30" spans="2:6" ht="21.75">
      <c r="B30" t="s">
        <v>691</v>
      </c>
      <c r="C30" s="9">
        <f>'[2]รวมปี'!C316+'[2]รวมปี'!C317</f>
        <v>639190</v>
      </c>
      <c r="D30" s="9">
        <v>531165</v>
      </c>
      <c r="E30" s="10" t="s">
        <v>598</v>
      </c>
      <c r="F30" s="9">
        <f t="shared" si="0"/>
        <v>108025</v>
      </c>
    </row>
    <row r="31" spans="1:6" ht="21.75">
      <c r="A31" s="17" t="s">
        <v>692</v>
      </c>
      <c r="B31" s="17"/>
      <c r="C31" s="12">
        <f>SUM(C22:C30)</f>
        <v>15526440</v>
      </c>
      <c r="D31" s="18">
        <f>SUM(D22:D30)</f>
        <v>12927355.56</v>
      </c>
      <c r="E31" s="19" t="s">
        <v>598</v>
      </c>
      <c r="F31" s="188">
        <f t="shared" si="0"/>
        <v>2599084.4399999995</v>
      </c>
    </row>
    <row r="32" spans="1:6" ht="21.75">
      <c r="A32" t="s">
        <v>499</v>
      </c>
      <c r="C32" s="7"/>
      <c r="D32" s="20">
        <f>4722865+18880+170500-2500</f>
        <v>4909745</v>
      </c>
      <c r="E32" s="7"/>
      <c r="F32" s="7"/>
    </row>
    <row r="33" spans="1:6" ht="21.75">
      <c r="A33" t="s">
        <v>500</v>
      </c>
      <c r="C33" s="7"/>
      <c r="D33" s="20">
        <f>SUM(D31:D32)</f>
        <v>17837100.560000002</v>
      </c>
      <c r="E33" s="7"/>
      <c r="F33" s="7"/>
    </row>
    <row r="34" spans="1:6" ht="21.75">
      <c r="A34" t="s">
        <v>1049</v>
      </c>
      <c r="C34" s="7"/>
      <c r="D34" s="20">
        <f>D17-D33</f>
        <v>3658033.6499999985</v>
      </c>
      <c r="E34" s="7"/>
      <c r="F34" s="7"/>
    </row>
    <row r="35" spans="3:6" ht="21.75">
      <c r="C35" s="7"/>
      <c r="D35" s="72"/>
      <c r="E35" s="7"/>
      <c r="F35" s="7"/>
    </row>
    <row r="37" spans="1:6" ht="21.75">
      <c r="A37" t="s">
        <v>501</v>
      </c>
      <c r="D37" s="289" t="s">
        <v>489</v>
      </c>
      <c r="E37" s="289"/>
      <c r="F37" s="289"/>
    </row>
    <row r="38" spans="1:6" ht="21.75">
      <c r="A38" t="s">
        <v>530</v>
      </c>
      <c r="D38" s="289" t="s">
        <v>488</v>
      </c>
      <c r="E38" s="289"/>
      <c r="F38" s="289"/>
    </row>
    <row r="40" spans="1:6" ht="21.75">
      <c r="A40" s="289"/>
      <c r="B40" s="289"/>
      <c r="C40" s="289"/>
      <c r="D40" s="289"/>
      <c r="E40" s="289"/>
      <c r="F40" s="289"/>
    </row>
    <row r="41" spans="1:6" ht="21.75">
      <c r="A41" s="289"/>
      <c r="B41" s="289"/>
      <c r="C41" s="289"/>
      <c r="D41" s="289"/>
      <c r="E41" s="289"/>
      <c r="F41" s="289"/>
    </row>
    <row r="42" spans="4:6" ht="21.75">
      <c r="D42" s="289"/>
      <c r="E42" s="289"/>
      <c r="F42" s="289"/>
    </row>
  </sheetData>
  <mergeCells count="10">
    <mergeCell ref="D42:F42"/>
    <mergeCell ref="A41:C41"/>
    <mergeCell ref="D40:F40"/>
    <mergeCell ref="D41:F41"/>
    <mergeCell ref="A40:C40"/>
    <mergeCell ref="D38:F38"/>
    <mergeCell ref="A1:F1"/>
    <mergeCell ref="A2:F2"/>
    <mergeCell ref="A3:F3"/>
    <mergeCell ref="D37:F37"/>
  </mergeCells>
  <printOptions/>
  <pageMargins left="0.85" right="0.48" top="0.09" bottom="0.2" header="0.07" footer="0.2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2" sqref="A32:B32"/>
    </sheetView>
  </sheetViews>
  <sheetFormatPr defaultColWidth="9.140625" defaultRowHeight="21.75"/>
  <cols>
    <col min="1" max="1" width="49.28125" style="79" customWidth="1"/>
    <col min="2" max="2" width="4.8515625" style="79" customWidth="1"/>
    <col min="3" max="10" width="12.8515625" style="79" customWidth="1"/>
    <col min="11" max="16384" width="9.140625" style="79" customWidth="1"/>
  </cols>
  <sheetData>
    <row r="1" spans="1:10" ht="26.25">
      <c r="A1" s="296" t="s">
        <v>693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27" thickBot="1">
      <c r="A2" s="297" t="s">
        <v>502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s="78" customFormat="1" ht="21">
      <c r="A3" s="95"/>
      <c r="B3" s="96"/>
      <c r="C3" s="292" t="s">
        <v>491</v>
      </c>
      <c r="D3" s="293"/>
      <c r="E3" s="292" t="s">
        <v>696</v>
      </c>
      <c r="F3" s="293"/>
      <c r="G3" s="292" t="s">
        <v>698</v>
      </c>
      <c r="H3" s="293"/>
      <c r="I3" s="292" t="s">
        <v>700</v>
      </c>
      <c r="J3" s="293"/>
    </row>
    <row r="4" spans="1:10" s="78" customFormat="1" ht="21.75" thickBot="1">
      <c r="A4" s="97" t="s">
        <v>570</v>
      </c>
      <c r="B4" s="97" t="s">
        <v>752</v>
      </c>
      <c r="C4" s="294" t="s">
        <v>503</v>
      </c>
      <c r="D4" s="295"/>
      <c r="E4" s="294" t="s">
        <v>697</v>
      </c>
      <c r="F4" s="295"/>
      <c r="G4" s="294" t="s">
        <v>699</v>
      </c>
      <c r="H4" s="295"/>
      <c r="I4" s="294" t="s">
        <v>503</v>
      </c>
      <c r="J4" s="295"/>
    </row>
    <row r="5" spans="1:10" s="78" customFormat="1" ht="21.75" thickBot="1">
      <c r="A5" s="98"/>
      <c r="B5" s="99" t="s">
        <v>1245</v>
      </c>
      <c r="C5" s="100" t="s">
        <v>695</v>
      </c>
      <c r="D5" s="101" t="s">
        <v>573</v>
      </c>
      <c r="E5" s="100" t="s">
        <v>695</v>
      </c>
      <c r="F5" s="101" t="s">
        <v>573</v>
      </c>
      <c r="G5" s="100" t="s">
        <v>695</v>
      </c>
      <c r="H5" s="101" t="s">
        <v>573</v>
      </c>
      <c r="I5" s="102" t="s">
        <v>695</v>
      </c>
      <c r="J5" s="101" t="s">
        <v>573</v>
      </c>
    </row>
    <row r="6" spans="1:10" s="114" customFormat="1" ht="21.75">
      <c r="A6" s="198" t="s">
        <v>574</v>
      </c>
      <c r="B6" s="201" t="s">
        <v>435</v>
      </c>
      <c r="C6" s="189">
        <v>200</v>
      </c>
      <c r="D6" s="189"/>
      <c r="E6" s="87"/>
      <c r="F6" s="88"/>
      <c r="G6" s="89"/>
      <c r="H6" s="88"/>
      <c r="I6" s="86">
        <f aca="true" t="shared" si="0" ref="I6:I12">C6</f>
        <v>200</v>
      </c>
      <c r="J6" s="89"/>
    </row>
    <row r="7" spans="1:10" s="114" customFormat="1" ht="21.75">
      <c r="A7" s="199" t="s">
        <v>575</v>
      </c>
      <c r="B7" s="202" t="s">
        <v>436</v>
      </c>
      <c r="C7" s="190">
        <v>394356.41</v>
      </c>
      <c r="D7" s="190"/>
      <c r="E7" s="88"/>
      <c r="F7" s="92"/>
      <c r="G7" s="88"/>
      <c r="H7" s="92"/>
      <c r="I7" s="90">
        <f t="shared" si="0"/>
        <v>394356.41</v>
      </c>
      <c r="J7" s="92"/>
    </row>
    <row r="8" spans="1:10" s="114" customFormat="1" ht="21.75">
      <c r="A8" s="200" t="s">
        <v>372</v>
      </c>
      <c r="B8" s="203" t="s">
        <v>437</v>
      </c>
      <c r="C8" s="190">
        <v>1900050</v>
      </c>
      <c r="D8" s="190"/>
      <c r="E8" s="93"/>
      <c r="F8" s="90"/>
      <c r="G8" s="93"/>
      <c r="H8" s="90"/>
      <c r="I8" s="90">
        <f t="shared" si="0"/>
        <v>1900050</v>
      </c>
      <c r="J8" s="92"/>
    </row>
    <row r="9" spans="1:10" s="114" customFormat="1" ht="21.75">
      <c r="A9" s="199" t="s">
        <v>373</v>
      </c>
      <c r="B9" s="202" t="s">
        <v>436</v>
      </c>
      <c r="C9" s="190">
        <v>9015601.65</v>
      </c>
      <c r="D9" s="190"/>
      <c r="E9" s="93"/>
      <c r="F9" s="90"/>
      <c r="G9" s="93"/>
      <c r="H9" s="90"/>
      <c r="I9" s="90">
        <f t="shared" si="0"/>
        <v>9015601.65</v>
      </c>
      <c r="J9" s="92"/>
    </row>
    <row r="10" spans="1:10" s="114" customFormat="1" ht="21.75">
      <c r="A10" s="200" t="s">
        <v>374</v>
      </c>
      <c r="B10" s="203" t="s">
        <v>437</v>
      </c>
      <c r="C10" s="190">
        <v>2751301.09</v>
      </c>
      <c r="D10" s="190"/>
      <c r="E10" s="93"/>
      <c r="F10" s="90"/>
      <c r="G10" s="93"/>
      <c r="H10" s="90"/>
      <c r="I10" s="90">
        <f t="shared" si="0"/>
        <v>2751301.09</v>
      </c>
      <c r="J10" s="92"/>
    </row>
    <row r="11" spans="1:10" s="114" customFormat="1" ht="21.75">
      <c r="A11" s="199" t="s">
        <v>375</v>
      </c>
      <c r="B11" s="202" t="s">
        <v>438</v>
      </c>
      <c r="C11" s="190">
        <v>707847.93</v>
      </c>
      <c r="D11" s="190"/>
      <c r="E11" s="93"/>
      <c r="F11" s="90"/>
      <c r="G11" s="93"/>
      <c r="H11" s="90"/>
      <c r="I11" s="90">
        <f t="shared" si="0"/>
        <v>707847.93</v>
      </c>
      <c r="J11" s="92"/>
    </row>
    <row r="12" spans="1:10" s="114" customFormat="1" ht="21.75">
      <c r="A12" s="200" t="s">
        <v>579</v>
      </c>
      <c r="B12" s="203" t="s">
        <v>439</v>
      </c>
      <c r="C12" s="190">
        <v>18355</v>
      </c>
      <c r="D12" s="190"/>
      <c r="E12" s="93"/>
      <c r="F12" s="90"/>
      <c r="G12" s="93"/>
      <c r="H12" s="90"/>
      <c r="I12" s="90">
        <f t="shared" si="0"/>
        <v>18355</v>
      </c>
      <c r="J12" s="92"/>
    </row>
    <row r="13" spans="1:10" s="114" customFormat="1" ht="21.75">
      <c r="A13" s="199" t="s">
        <v>576</v>
      </c>
      <c r="B13" s="202" t="s">
        <v>440</v>
      </c>
      <c r="C13" s="190"/>
      <c r="D13" s="190"/>
      <c r="E13" s="93"/>
      <c r="F13" s="90"/>
      <c r="G13" s="93"/>
      <c r="H13" s="90"/>
      <c r="I13" s="90"/>
      <c r="J13" s="92"/>
    </row>
    <row r="14" spans="1:10" s="114" customFormat="1" ht="21.75">
      <c r="A14" s="200" t="s">
        <v>578</v>
      </c>
      <c r="B14" s="203" t="s">
        <v>441</v>
      </c>
      <c r="C14" s="190">
        <v>2321532.4</v>
      </c>
      <c r="D14" s="190"/>
      <c r="E14" s="93"/>
      <c r="F14" s="90"/>
      <c r="G14" s="93"/>
      <c r="H14" s="90">
        <f>C14</f>
        <v>2321532.4</v>
      </c>
      <c r="I14" s="88"/>
      <c r="J14" s="92"/>
    </row>
    <row r="15" spans="1:10" s="114" customFormat="1" ht="21.75">
      <c r="A15" s="199" t="s">
        <v>442</v>
      </c>
      <c r="B15" s="202" t="s">
        <v>443</v>
      </c>
      <c r="C15" s="190">
        <v>769217</v>
      </c>
      <c r="D15" s="190"/>
      <c r="E15" s="93"/>
      <c r="F15" s="90"/>
      <c r="G15" s="93"/>
      <c r="H15" s="90">
        <f aca="true" t="shared" si="1" ref="H15:H24">C15</f>
        <v>769217</v>
      </c>
      <c r="I15" s="88"/>
      <c r="J15" s="92"/>
    </row>
    <row r="16" spans="1:10" s="114" customFormat="1" ht="21.75">
      <c r="A16" s="200" t="s">
        <v>444</v>
      </c>
      <c r="B16" s="203" t="s">
        <v>445</v>
      </c>
      <c r="C16" s="190">
        <v>3191450</v>
      </c>
      <c r="D16" s="190"/>
      <c r="E16" s="93"/>
      <c r="F16" s="90"/>
      <c r="G16" s="93"/>
      <c r="H16" s="90">
        <f t="shared" si="1"/>
        <v>3191450</v>
      </c>
      <c r="I16" s="88"/>
      <c r="J16" s="92"/>
    </row>
    <row r="17" spans="1:10" s="114" customFormat="1" ht="21.75">
      <c r="A17" s="199" t="s">
        <v>580</v>
      </c>
      <c r="B17" s="202" t="s">
        <v>446</v>
      </c>
      <c r="C17" s="190">
        <v>1052576</v>
      </c>
      <c r="D17" s="190"/>
      <c r="E17" s="93">
        <v>722090</v>
      </c>
      <c r="F17" s="90"/>
      <c r="G17" s="93"/>
      <c r="H17" s="90">
        <f t="shared" si="1"/>
        <v>1052576</v>
      </c>
      <c r="I17" s="88"/>
      <c r="J17" s="92"/>
    </row>
    <row r="18" spans="1:10" s="114" customFormat="1" ht="21.75">
      <c r="A18" s="200" t="s">
        <v>581</v>
      </c>
      <c r="B18" s="203" t="s">
        <v>447</v>
      </c>
      <c r="C18" s="190">
        <f>2048369.85+4500</f>
        <v>2052869.85</v>
      </c>
      <c r="D18" s="190"/>
      <c r="E18" s="93">
        <v>246180</v>
      </c>
      <c r="F18" s="90"/>
      <c r="G18" s="93"/>
      <c r="H18" s="90">
        <f t="shared" si="1"/>
        <v>2052869.85</v>
      </c>
      <c r="I18" s="88"/>
      <c r="J18" s="92"/>
    </row>
    <row r="19" spans="1:10" s="114" customFormat="1" ht="21.75">
      <c r="A19" s="199" t="s">
        <v>582</v>
      </c>
      <c r="B19" s="202" t="s">
        <v>448</v>
      </c>
      <c r="C19" s="190">
        <v>1084254.28</v>
      </c>
      <c r="D19" s="190"/>
      <c r="E19" s="93">
        <v>74774.4</v>
      </c>
      <c r="F19" s="90"/>
      <c r="G19" s="93"/>
      <c r="H19" s="90">
        <f t="shared" si="1"/>
        <v>1084254.28</v>
      </c>
      <c r="I19" s="88"/>
      <c r="J19" s="92"/>
    </row>
    <row r="20" spans="1:10" s="114" customFormat="1" ht="21.75">
      <c r="A20" s="200" t="s">
        <v>583</v>
      </c>
      <c r="B20" s="203" t="s">
        <v>449</v>
      </c>
      <c r="C20" s="190">
        <v>136433.03</v>
      </c>
      <c r="D20" s="190"/>
      <c r="E20" s="93"/>
      <c r="F20" s="90"/>
      <c r="G20" s="93"/>
      <c r="H20" s="90">
        <f t="shared" si="1"/>
        <v>136433.03</v>
      </c>
      <c r="I20" s="88"/>
      <c r="J20" s="92"/>
    </row>
    <row r="21" spans="1:10" s="114" customFormat="1" ht="21.75">
      <c r="A21" s="199" t="s">
        <v>584</v>
      </c>
      <c r="B21" s="202" t="s">
        <v>450</v>
      </c>
      <c r="C21" s="190">
        <v>501165</v>
      </c>
      <c r="D21" s="190"/>
      <c r="E21" s="93">
        <v>115800</v>
      </c>
      <c r="F21" s="90"/>
      <c r="G21" s="93"/>
      <c r="H21" s="90">
        <f t="shared" si="1"/>
        <v>501165</v>
      </c>
      <c r="I21" s="88"/>
      <c r="J21" s="92"/>
    </row>
    <row r="22" spans="1:10" s="114" customFormat="1" ht="21.75">
      <c r="A22" s="200" t="s">
        <v>585</v>
      </c>
      <c r="B22" s="203" t="s">
        <v>451</v>
      </c>
      <c r="C22" s="190">
        <v>30000</v>
      </c>
      <c r="D22" s="190"/>
      <c r="E22" s="93"/>
      <c r="F22" s="90"/>
      <c r="G22" s="93"/>
      <c r="H22" s="90">
        <f t="shared" si="1"/>
        <v>30000</v>
      </c>
      <c r="I22" s="88"/>
      <c r="J22" s="92"/>
    </row>
    <row r="23" spans="1:10" s="114" customFormat="1" ht="21.75">
      <c r="A23" s="199" t="s">
        <v>379</v>
      </c>
      <c r="B23" s="202" t="s">
        <v>452</v>
      </c>
      <c r="C23" s="190">
        <v>629058</v>
      </c>
      <c r="D23" s="190"/>
      <c r="E23" s="93">
        <v>52000</v>
      </c>
      <c r="F23" s="90"/>
      <c r="G23" s="93"/>
      <c r="H23" s="90">
        <f t="shared" si="1"/>
        <v>629058</v>
      </c>
      <c r="I23" s="88"/>
      <c r="J23" s="92"/>
    </row>
    <row r="24" spans="1:10" s="114" customFormat="1" ht="21.75">
      <c r="A24" s="200" t="s">
        <v>586</v>
      </c>
      <c r="B24" s="203" t="s">
        <v>453</v>
      </c>
      <c r="C24" s="190">
        <v>1158800</v>
      </c>
      <c r="D24" s="190"/>
      <c r="E24" s="93"/>
      <c r="F24" s="90"/>
      <c r="G24" s="93"/>
      <c r="H24" s="90">
        <f t="shared" si="1"/>
        <v>1158800</v>
      </c>
      <c r="I24" s="88"/>
      <c r="J24" s="92"/>
    </row>
    <row r="25" spans="1:10" s="114" customFormat="1" ht="21.75">
      <c r="A25" s="199" t="s">
        <v>1048</v>
      </c>
      <c r="B25" s="202" t="s">
        <v>454</v>
      </c>
      <c r="C25" s="90"/>
      <c r="D25" s="90">
        <v>722090</v>
      </c>
      <c r="E25" s="93"/>
      <c r="F25" s="90">
        <f>E17</f>
        <v>722090</v>
      </c>
      <c r="G25" s="93"/>
      <c r="H25" s="90"/>
      <c r="I25" s="88"/>
      <c r="J25" s="92">
        <f>F25</f>
        <v>722090</v>
      </c>
    </row>
    <row r="26" spans="1:10" s="114" customFormat="1" ht="21.75">
      <c r="A26" s="199" t="s">
        <v>455</v>
      </c>
      <c r="B26" s="202" t="s">
        <v>456</v>
      </c>
      <c r="C26" s="90"/>
      <c r="D26" s="90">
        <v>488754.4</v>
      </c>
      <c r="E26" s="93"/>
      <c r="F26" s="90">
        <f>SUM(E18:E23)</f>
        <v>488754.4</v>
      </c>
      <c r="G26" s="93"/>
      <c r="H26" s="90"/>
      <c r="I26" s="88"/>
      <c r="J26" s="92">
        <f>F26</f>
        <v>488754.4</v>
      </c>
    </row>
    <row r="27" spans="1:10" s="114" customFormat="1" ht="21.75">
      <c r="A27" s="200" t="s">
        <v>457</v>
      </c>
      <c r="B27" s="203" t="s">
        <v>458</v>
      </c>
      <c r="C27" s="90"/>
      <c r="D27" s="90">
        <v>144300</v>
      </c>
      <c r="E27" s="93"/>
      <c r="F27" s="90"/>
      <c r="G27" s="93"/>
      <c r="H27" s="90"/>
      <c r="I27" s="88"/>
      <c r="J27" s="92">
        <f>D27</f>
        <v>144300</v>
      </c>
    </row>
    <row r="28" spans="1:10" s="114" customFormat="1" ht="21.75">
      <c r="A28" s="199" t="s">
        <v>459</v>
      </c>
      <c r="B28" s="202" t="s">
        <v>460</v>
      </c>
      <c r="C28" s="90"/>
      <c r="D28" s="90">
        <v>10000</v>
      </c>
      <c r="E28" s="93"/>
      <c r="F28" s="90"/>
      <c r="G28" s="93"/>
      <c r="H28" s="90"/>
      <c r="I28" s="88"/>
      <c r="J28" s="92">
        <f>D28</f>
        <v>10000</v>
      </c>
    </row>
    <row r="29" spans="1:10" s="114" customFormat="1" ht="21.75">
      <c r="A29" s="200" t="s">
        <v>587</v>
      </c>
      <c r="B29" s="203" t="s">
        <v>461</v>
      </c>
      <c r="C29" s="90"/>
      <c r="D29" s="90">
        <f>4713429.41-12500-99700+121154.88+5000+23500</f>
        <v>4750884.29</v>
      </c>
      <c r="E29" s="93"/>
      <c r="F29" s="90"/>
      <c r="G29" s="93"/>
      <c r="H29" s="90">
        <f>งบทดลอง1!D46</f>
        <v>2606425.2375000017</v>
      </c>
      <c r="I29" s="88"/>
      <c r="J29" s="92">
        <f>D29+H29</f>
        <v>7357309.527500002</v>
      </c>
    </row>
    <row r="30" spans="1:10" s="114" customFormat="1" ht="21.75">
      <c r="A30" s="199" t="s">
        <v>588</v>
      </c>
      <c r="B30" s="202" t="s">
        <v>462</v>
      </c>
      <c r="C30" s="90"/>
      <c r="D30" s="90">
        <v>4642577.32</v>
      </c>
      <c r="E30" s="93"/>
      <c r="F30" s="90"/>
      <c r="G30" s="93"/>
      <c r="H30" s="90">
        <f>งบทดลอง1!D47</f>
        <v>868808.4125000006</v>
      </c>
      <c r="I30" s="88"/>
      <c r="J30" s="92">
        <f>D30+H30</f>
        <v>5511385.732500001</v>
      </c>
    </row>
    <row r="31" spans="1:10" s="114" customFormat="1" ht="21.75">
      <c r="A31" s="200" t="s">
        <v>589</v>
      </c>
      <c r="B31" s="203" t="s">
        <v>463</v>
      </c>
      <c r="C31" s="90"/>
      <c r="D31" s="90">
        <v>16402589.21</v>
      </c>
      <c r="E31" s="93"/>
      <c r="F31" s="90"/>
      <c r="G31" s="93">
        <f>D31</f>
        <v>16402589.21</v>
      </c>
      <c r="H31" s="90"/>
      <c r="I31" s="88"/>
      <c r="J31" s="92"/>
    </row>
    <row r="32" spans="1:10" s="114" customFormat="1" ht="21.75">
      <c r="A32" s="199" t="s">
        <v>590</v>
      </c>
      <c r="B32" s="202" t="s">
        <v>464</v>
      </c>
      <c r="C32" s="90"/>
      <c r="D32" s="90">
        <f>'[1]งบประกอบ1'!H9</f>
        <v>159516.01</v>
      </c>
      <c r="E32" s="93"/>
      <c r="F32" s="90"/>
      <c r="G32" s="93"/>
      <c r="H32" s="90"/>
      <c r="I32" s="88"/>
      <c r="J32" s="92">
        <f>D32</f>
        <v>159516.01</v>
      </c>
    </row>
    <row r="33" spans="1:10" s="114" customFormat="1" ht="21.75">
      <c r="A33" s="204" t="s">
        <v>591</v>
      </c>
      <c r="B33" s="205" t="s">
        <v>477</v>
      </c>
      <c r="C33" s="90"/>
      <c r="D33" s="90">
        <f>C7</f>
        <v>394356.41</v>
      </c>
      <c r="E33" s="93"/>
      <c r="F33" s="90"/>
      <c r="G33" s="93"/>
      <c r="H33" s="90"/>
      <c r="I33" s="88"/>
      <c r="J33" s="92">
        <f>D33</f>
        <v>394356.41</v>
      </c>
    </row>
    <row r="34" spans="1:10" s="114" customFormat="1" ht="22.5" thickBot="1">
      <c r="A34" s="118"/>
      <c r="B34" s="119"/>
      <c r="C34" s="120"/>
      <c r="D34" s="91"/>
      <c r="E34" s="93"/>
      <c r="F34" s="90"/>
      <c r="G34" s="93"/>
      <c r="H34" s="90"/>
      <c r="I34" s="88"/>
      <c r="J34" s="92"/>
    </row>
    <row r="35" spans="3:10" s="85" customFormat="1" ht="19.5" thickBot="1">
      <c r="C35" s="117">
        <f>SUM(C6:C34)</f>
        <v>27715067.640000004</v>
      </c>
      <c r="D35" s="94">
        <f>SUM(D28:D34)</f>
        <v>26359923.240000002</v>
      </c>
      <c r="E35" s="94">
        <f aca="true" t="shared" si="2" ref="E35:J35">SUM(E6:E34)</f>
        <v>1210844.4</v>
      </c>
      <c r="F35" s="94">
        <f t="shared" si="2"/>
        <v>1210844.4</v>
      </c>
      <c r="G35" s="94">
        <f t="shared" si="2"/>
        <v>16402589.21</v>
      </c>
      <c r="H35" s="94">
        <f t="shared" si="2"/>
        <v>16402589.21</v>
      </c>
      <c r="I35" s="94">
        <f t="shared" si="2"/>
        <v>14787712.08</v>
      </c>
      <c r="J35" s="94">
        <f t="shared" si="2"/>
        <v>14787712.080000004</v>
      </c>
    </row>
    <row r="36" spans="3:10" ht="21.75">
      <c r="C36" s="81"/>
      <c r="D36" s="81"/>
      <c r="E36" s="81"/>
      <c r="F36" s="81"/>
      <c r="G36" s="81"/>
      <c r="H36" s="81"/>
      <c r="I36" s="81"/>
      <c r="J36" s="81"/>
    </row>
    <row r="37" spans="3:10" ht="21.75">
      <c r="C37" s="81"/>
      <c r="D37" s="81"/>
      <c r="E37" s="81"/>
      <c r="F37" s="81"/>
      <c r="G37" s="81"/>
      <c r="H37" s="82"/>
      <c r="I37" s="81"/>
      <c r="J37" s="82"/>
    </row>
    <row r="38" spans="3:10" ht="21.75">
      <c r="C38" s="81"/>
      <c r="D38" s="81"/>
      <c r="E38" s="81"/>
      <c r="F38" s="81"/>
      <c r="G38" s="81"/>
      <c r="H38" s="81"/>
      <c r="I38" s="81"/>
      <c r="J38" s="82"/>
    </row>
    <row r="39" ht="21.75">
      <c r="H39" s="80"/>
    </row>
    <row r="40" spans="1:10" ht="21.75">
      <c r="A40" s="79" t="s">
        <v>505</v>
      </c>
      <c r="C40" s="121" t="s">
        <v>715</v>
      </c>
      <c r="F40" s="83" t="s">
        <v>719</v>
      </c>
      <c r="G40" s="79" t="s">
        <v>715</v>
      </c>
      <c r="J40" s="121" t="s">
        <v>719</v>
      </c>
    </row>
    <row r="41" spans="1:9" ht="21.75">
      <c r="A41" s="84" t="s">
        <v>716</v>
      </c>
      <c r="D41" s="291" t="s">
        <v>717</v>
      </c>
      <c r="E41" s="291"/>
      <c r="F41" s="84"/>
      <c r="G41" s="291" t="s">
        <v>489</v>
      </c>
      <c r="H41" s="291"/>
      <c r="I41" s="291"/>
    </row>
    <row r="42" spans="1:9" ht="21.75">
      <c r="A42" s="84" t="s">
        <v>486</v>
      </c>
      <c r="D42" s="291" t="s">
        <v>504</v>
      </c>
      <c r="E42" s="291"/>
      <c r="F42" s="84"/>
      <c r="G42" s="291" t="s">
        <v>488</v>
      </c>
      <c r="H42" s="291"/>
      <c r="I42" s="291"/>
    </row>
    <row r="43" spans="5:8" ht="21.75">
      <c r="E43" s="121"/>
      <c r="F43" s="84"/>
      <c r="G43" s="84"/>
      <c r="H43" s="84"/>
    </row>
  </sheetData>
  <mergeCells count="14">
    <mergeCell ref="A1:J1"/>
    <mergeCell ref="A2:J2"/>
    <mergeCell ref="G3:H3"/>
    <mergeCell ref="G4:H4"/>
    <mergeCell ref="I3:J3"/>
    <mergeCell ref="I4:J4"/>
    <mergeCell ref="C3:D3"/>
    <mergeCell ref="C4:D4"/>
    <mergeCell ref="D42:E42"/>
    <mergeCell ref="G41:I41"/>
    <mergeCell ref="G42:I42"/>
    <mergeCell ref="E3:F3"/>
    <mergeCell ref="E4:F4"/>
    <mergeCell ref="D41:E41"/>
  </mergeCells>
  <printOptions/>
  <pageMargins left="0.21" right="0.2" top="0.31496062992125984" bottom="0.1968503937007874" header="0.3149606299212598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J37" sqref="A1:J37"/>
    </sheetView>
  </sheetViews>
  <sheetFormatPr defaultColWidth="9.140625" defaultRowHeight="21.75"/>
  <cols>
    <col min="1" max="1" width="4.00390625" style="79" customWidth="1"/>
    <col min="2" max="2" width="22.140625" style="79" customWidth="1"/>
    <col min="3" max="3" width="12.57421875" style="79" customWidth="1"/>
    <col min="4" max="4" width="13.7109375" style="79" customWidth="1"/>
    <col min="5" max="6" width="1.8515625" style="79" customWidth="1"/>
    <col min="7" max="7" width="13.28125" style="79" customWidth="1"/>
    <col min="8" max="8" width="13.00390625" style="79" customWidth="1"/>
    <col min="9" max="10" width="13.421875" style="79" customWidth="1"/>
    <col min="11" max="16384" width="9.140625" style="79" customWidth="1"/>
  </cols>
  <sheetData>
    <row r="1" spans="1:10" ht="26.25">
      <c r="A1" s="296" t="s">
        <v>502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26.25">
      <c r="A2" s="296" t="s">
        <v>700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26.25">
      <c r="A3" s="296" t="s">
        <v>434</v>
      </c>
      <c r="B3" s="296"/>
      <c r="C3" s="296"/>
      <c r="D3" s="296"/>
      <c r="E3" s="296"/>
      <c r="F3" s="296"/>
      <c r="G3" s="296"/>
      <c r="H3" s="296"/>
      <c r="I3" s="296"/>
      <c r="J3" s="296"/>
    </row>
    <row r="4" ht="22.5" thickBot="1">
      <c r="D4" s="123"/>
    </row>
    <row r="5" spans="1:10" ht="24" thickTop="1">
      <c r="A5" s="298" t="s">
        <v>701</v>
      </c>
      <c r="B5" s="298"/>
      <c r="C5" s="298"/>
      <c r="D5" s="298"/>
      <c r="E5" s="299"/>
      <c r="F5" s="300" t="s">
        <v>711</v>
      </c>
      <c r="G5" s="298"/>
      <c r="H5" s="298"/>
      <c r="I5" s="298"/>
      <c r="J5" s="298"/>
    </row>
    <row r="6" spans="1:10" ht="22.5" thickBot="1">
      <c r="A6" s="79" t="s">
        <v>702</v>
      </c>
      <c r="D6" s="124">
        <v>14016625.5</v>
      </c>
      <c r="E6" s="125"/>
      <c r="F6" s="79" t="s">
        <v>712</v>
      </c>
      <c r="J6" s="124">
        <f>D6</f>
        <v>14016625.5</v>
      </c>
    </row>
    <row r="7" spans="1:10" ht="22.5" thickTop="1">
      <c r="A7" s="79" t="s">
        <v>1048</v>
      </c>
      <c r="C7" s="126"/>
      <c r="D7" s="127">
        <f>งบทดลอง2!D25</f>
        <v>722090</v>
      </c>
      <c r="E7" s="128"/>
      <c r="F7" s="79" t="s">
        <v>713</v>
      </c>
      <c r="J7" s="126"/>
    </row>
    <row r="8" spans="1:10" ht="21.75">
      <c r="A8" s="79" t="s">
        <v>703</v>
      </c>
      <c r="C8" s="126">
        <v>136302</v>
      </c>
      <c r="D8" s="129"/>
      <c r="E8" s="128"/>
      <c r="F8" s="79" t="s">
        <v>577</v>
      </c>
      <c r="J8" s="126"/>
    </row>
    <row r="9" spans="1:10" ht="21.75">
      <c r="A9" s="79" t="s">
        <v>704</v>
      </c>
      <c r="C9" s="126">
        <v>7193.92</v>
      </c>
      <c r="D9" s="129"/>
      <c r="E9" s="128"/>
      <c r="F9" s="79" t="s">
        <v>579</v>
      </c>
      <c r="J9" s="126">
        <v>18355</v>
      </c>
    </row>
    <row r="10" spans="1:10" ht="21.75">
      <c r="A10" s="79" t="s">
        <v>705</v>
      </c>
      <c r="C10" s="126">
        <v>3107.74</v>
      </c>
      <c r="D10" s="129"/>
      <c r="E10" s="128"/>
      <c r="F10" s="79" t="s">
        <v>714</v>
      </c>
      <c r="J10" s="126">
        <v>200</v>
      </c>
    </row>
    <row r="11" spans="1:10" ht="21.75">
      <c r="A11" s="79" t="s">
        <v>706</v>
      </c>
      <c r="C11" s="126">
        <v>1752.35</v>
      </c>
      <c r="D11" s="129"/>
      <c r="E11" s="128"/>
      <c r="G11" s="132" t="s">
        <v>520</v>
      </c>
      <c r="H11" s="132"/>
      <c r="I11" s="126">
        <f>งบทดลอง2!C7</f>
        <v>394356.41</v>
      </c>
      <c r="J11" s="126"/>
    </row>
    <row r="12" spans="1:10" ht="21.75">
      <c r="A12" s="79" t="s">
        <v>1180</v>
      </c>
      <c r="C12" s="126">
        <v>11160</v>
      </c>
      <c r="D12" s="129">
        <f>SUM(C8:C12)</f>
        <v>159516.01</v>
      </c>
      <c r="E12" s="128"/>
      <c r="G12" s="132" t="s">
        <v>516</v>
      </c>
      <c r="H12" s="132"/>
      <c r="I12" s="126">
        <f>งบทดลอง2!C8</f>
        <v>1900050</v>
      </c>
      <c r="J12" s="126"/>
    </row>
    <row r="13" spans="1:10" ht="21.75">
      <c r="A13" s="79" t="s">
        <v>455</v>
      </c>
      <c r="C13" s="126"/>
      <c r="D13" s="129">
        <f>งบทดลอง2!D26</f>
        <v>488754.4</v>
      </c>
      <c r="E13" s="128"/>
      <c r="G13" s="132" t="s">
        <v>517</v>
      </c>
      <c r="H13" s="132"/>
      <c r="I13" s="126">
        <f>งบทดลอง2!C9</f>
        <v>9015601.65</v>
      </c>
      <c r="J13" s="126"/>
    </row>
    <row r="14" spans="1:10" ht="21.75">
      <c r="A14" s="79" t="s">
        <v>591</v>
      </c>
      <c r="C14" s="126"/>
      <c r="D14" s="127">
        <f>งบทดลอง2!D33</f>
        <v>394356.41</v>
      </c>
      <c r="E14" s="128"/>
      <c r="G14" s="132" t="s">
        <v>518</v>
      </c>
      <c r="H14" s="132"/>
      <c r="I14" s="126">
        <f>งบทดลอง2!C10</f>
        <v>2751301.09</v>
      </c>
      <c r="J14" s="126"/>
    </row>
    <row r="15" spans="1:10" ht="21.75">
      <c r="A15" s="79" t="s">
        <v>523</v>
      </c>
      <c r="D15" s="126">
        <v>144300</v>
      </c>
      <c r="E15" s="128"/>
      <c r="G15" s="195" t="s">
        <v>519</v>
      </c>
      <c r="H15" s="195"/>
      <c r="I15" s="126">
        <f>งบทดลอง2!C11</f>
        <v>707847.93</v>
      </c>
      <c r="J15" s="126"/>
    </row>
    <row r="16" spans="1:10" ht="21.75">
      <c r="A16" s="79" t="s">
        <v>459</v>
      </c>
      <c r="D16" s="126">
        <v>10000</v>
      </c>
      <c r="E16" s="128"/>
      <c r="G16" s="130"/>
      <c r="H16" s="130"/>
      <c r="I16" s="126"/>
      <c r="J16" s="126"/>
    </row>
    <row r="17" spans="1:10" ht="21.75">
      <c r="A17" s="79" t="s">
        <v>513</v>
      </c>
      <c r="C17" s="126"/>
      <c r="D17" s="127">
        <f>งบสะสม!I5</f>
        <v>5272973.53</v>
      </c>
      <c r="E17" s="128"/>
      <c r="G17" s="81"/>
      <c r="H17" s="81"/>
      <c r="I17" s="126"/>
      <c r="J17" s="126">
        <f>SUM(I10:I16)</f>
        <v>14769157.08</v>
      </c>
    </row>
    <row r="18" spans="1:10" ht="21.75">
      <c r="A18" s="131" t="s">
        <v>707</v>
      </c>
      <c r="B18" s="79" t="s">
        <v>708</v>
      </c>
      <c r="C18" s="126">
        <f>งบสะสม!G6</f>
        <v>2606425.2375000017</v>
      </c>
      <c r="D18" s="127"/>
      <c r="E18" s="128"/>
      <c r="G18" s="132"/>
      <c r="H18" s="132"/>
      <c r="I18" s="126"/>
      <c r="J18" s="126"/>
    </row>
    <row r="19" spans="1:10" ht="21.75">
      <c r="A19" s="131"/>
      <c r="B19" s="79" t="s">
        <v>1181</v>
      </c>
      <c r="C19" s="126">
        <f>งบสะสม!G7</f>
        <v>29000</v>
      </c>
      <c r="D19" s="129"/>
      <c r="E19" s="128"/>
      <c r="G19" s="132"/>
      <c r="H19" s="132"/>
      <c r="I19" s="126"/>
      <c r="J19" s="126"/>
    </row>
    <row r="20" spans="1:10" ht="21.75">
      <c r="A20" s="131"/>
      <c r="B20" s="79" t="s">
        <v>514</v>
      </c>
      <c r="C20" s="126"/>
      <c r="D20" s="127"/>
      <c r="E20" s="128"/>
      <c r="I20" s="126"/>
      <c r="J20" s="126"/>
    </row>
    <row r="21" spans="2:11" ht="21.75">
      <c r="B21" s="79" t="s">
        <v>515</v>
      </c>
      <c r="C21" s="126">
        <f>งบสะสม!G8</f>
        <v>127754.88</v>
      </c>
      <c r="D21" s="127"/>
      <c r="E21" s="128"/>
      <c r="F21" s="126"/>
      <c r="G21" s="132"/>
      <c r="H21" s="132"/>
      <c r="I21" s="126"/>
      <c r="J21" s="126"/>
      <c r="K21" s="126"/>
    </row>
    <row r="22" spans="2:11" ht="21.75">
      <c r="B22" s="79" t="s">
        <v>728</v>
      </c>
      <c r="C22" s="126">
        <f>งบสะสม!G9</f>
        <v>9641.26</v>
      </c>
      <c r="D22" s="129"/>
      <c r="E22" s="128"/>
      <c r="F22" s="126"/>
      <c r="G22" s="132"/>
      <c r="H22" s="132"/>
      <c r="I22" s="126"/>
      <c r="J22" s="126"/>
      <c r="K22" s="126"/>
    </row>
    <row r="23" spans="1:11" ht="21.75">
      <c r="A23" s="131"/>
      <c r="C23" s="126"/>
      <c r="D23" s="127">
        <f>SUM(C18:C22)</f>
        <v>2772821.3775000013</v>
      </c>
      <c r="E23" s="128"/>
      <c r="F23" s="126"/>
      <c r="G23" s="132"/>
      <c r="H23" s="132"/>
      <c r="I23" s="126"/>
      <c r="J23" s="126"/>
      <c r="K23" s="126"/>
    </row>
    <row r="24" spans="3:11" ht="21.75">
      <c r="C24" s="80"/>
      <c r="D24" s="129"/>
      <c r="E24" s="128"/>
      <c r="F24" s="126"/>
      <c r="G24" s="80"/>
      <c r="H24" s="80"/>
      <c r="K24" s="126"/>
    </row>
    <row r="25" spans="1:10" ht="21.75">
      <c r="A25" s="131" t="s">
        <v>710</v>
      </c>
      <c r="B25" s="79" t="s">
        <v>709</v>
      </c>
      <c r="C25" s="126">
        <f>งบสะสม!G11</f>
        <v>688485.38</v>
      </c>
      <c r="D25" s="129"/>
      <c r="E25" s="128"/>
      <c r="G25" s="80"/>
      <c r="H25" s="80"/>
      <c r="J25" s="126"/>
    </row>
    <row r="26" spans="3:10" ht="21.75">
      <c r="C26" s="126"/>
      <c r="D26" s="129"/>
      <c r="E26" s="128"/>
      <c r="J26" s="126"/>
    </row>
    <row r="27" spans="3:10" ht="21.75">
      <c r="C27" s="126"/>
      <c r="D27" s="127">
        <f>C25</f>
        <v>688485.38</v>
      </c>
      <c r="E27" s="128"/>
      <c r="J27" s="126"/>
    </row>
    <row r="28" spans="2:10" ht="21.75">
      <c r="B28" s="79" t="s">
        <v>509</v>
      </c>
      <c r="C28" s="126"/>
      <c r="D28" s="127">
        <f>D17+D23-D27</f>
        <v>7357309.527500002</v>
      </c>
      <c r="E28" s="128"/>
      <c r="J28" s="126"/>
    </row>
    <row r="29" spans="1:10" ht="21.75">
      <c r="A29" s="79" t="s">
        <v>588</v>
      </c>
      <c r="C29" s="126"/>
      <c r="D29" s="127">
        <f>งบทดลอง2!D30</f>
        <v>5511385.732500001</v>
      </c>
      <c r="E29" s="128"/>
      <c r="J29" s="126"/>
    </row>
    <row r="30" spans="3:10" ht="21.75">
      <c r="C30" s="126"/>
      <c r="D30" s="129"/>
      <c r="E30" s="128"/>
      <c r="J30" s="126"/>
    </row>
    <row r="31" spans="2:10" ht="22.5" thickBot="1">
      <c r="B31" s="79" t="s">
        <v>729</v>
      </c>
      <c r="C31" s="126"/>
      <c r="D31" s="133">
        <f>SUM(D6:D16)+SUM(D28:D30)</f>
        <v>28804337.580000002</v>
      </c>
      <c r="E31" s="128"/>
      <c r="G31" s="79" t="s">
        <v>729</v>
      </c>
      <c r="J31" s="133">
        <f>J6+J9+J10+J17</f>
        <v>28804337.58</v>
      </c>
    </row>
    <row r="32" spans="5:11" ht="22.5" thickTop="1">
      <c r="E32" s="128"/>
      <c r="F32" s="126"/>
      <c r="K32" s="126"/>
    </row>
    <row r="33" spans="3:10" ht="21.75">
      <c r="C33" s="126"/>
      <c r="D33" s="126"/>
      <c r="E33" s="126"/>
      <c r="J33" s="126"/>
    </row>
    <row r="34" ht="21.75">
      <c r="J34" s="126"/>
    </row>
    <row r="35" spans="1:10" ht="21.75">
      <c r="A35" t="s">
        <v>715</v>
      </c>
      <c r="C35" t="s">
        <v>718</v>
      </c>
      <c r="D35" t="s">
        <v>715</v>
      </c>
      <c r="G35" s="197"/>
      <c r="H35" s="197" t="s">
        <v>525</v>
      </c>
      <c r="J35" s="197" t="s">
        <v>719</v>
      </c>
    </row>
    <row r="36" spans="2:10" ht="21.75">
      <c r="B36" t="s">
        <v>716</v>
      </c>
      <c r="D36" s="196" t="s">
        <v>524</v>
      </c>
      <c r="E36" s="196"/>
      <c r="H36" s="196" t="s">
        <v>527</v>
      </c>
      <c r="J36" s="79"/>
    </row>
    <row r="37" spans="2:9" ht="21.75">
      <c r="B37" s="22" t="s">
        <v>486</v>
      </c>
      <c r="D37" s="196" t="s">
        <v>528</v>
      </c>
      <c r="E37" s="196"/>
      <c r="F37" s="196"/>
      <c r="G37" s="196"/>
      <c r="H37" s="196" t="s">
        <v>526</v>
      </c>
      <c r="I37" s="22"/>
    </row>
    <row r="38" spans="7:9" ht="21.75">
      <c r="G38" s="80"/>
      <c r="H38" s="80"/>
      <c r="I38" s="80"/>
    </row>
    <row r="39" ht="21.75">
      <c r="I39" s="134"/>
    </row>
  </sheetData>
  <mergeCells count="5">
    <mergeCell ref="A5:E5"/>
    <mergeCell ref="F5:J5"/>
    <mergeCell ref="A1:J1"/>
    <mergeCell ref="A2:J2"/>
    <mergeCell ref="A3:J3"/>
  </mergeCells>
  <printOptions/>
  <pageMargins left="0.26" right="0.16" top="0.5905511811023623" bottom="0.19" header="0.5118110236220472" footer="0.1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2" sqref="A1:I22"/>
    </sheetView>
  </sheetViews>
  <sheetFormatPr defaultColWidth="9.140625" defaultRowHeight="21.75"/>
  <cols>
    <col min="1" max="1" width="5.140625" style="26" customWidth="1"/>
    <col min="2" max="2" width="20.57421875" style="26" customWidth="1"/>
    <col min="3" max="3" width="11.00390625" style="26" customWidth="1"/>
    <col min="4" max="4" width="9.8515625" style="26" customWidth="1"/>
    <col min="5" max="5" width="13.140625" style="26" customWidth="1"/>
    <col min="6" max="6" width="12.57421875" style="26" customWidth="1"/>
    <col min="7" max="7" width="8.57421875" style="26" customWidth="1"/>
    <col min="8" max="8" width="9.00390625" style="26" customWidth="1"/>
    <col min="9" max="9" width="16.421875" style="26" customWidth="1"/>
    <col min="10" max="16384" width="9.140625" style="26" customWidth="1"/>
  </cols>
  <sheetData>
    <row r="1" spans="1:9" ht="29.25">
      <c r="A1" s="303" t="s">
        <v>502</v>
      </c>
      <c r="B1" s="303"/>
      <c r="C1" s="303"/>
      <c r="D1" s="303"/>
      <c r="E1" s="303"/>
      <c r="F1" s="303"/>
      <c r="G1" s="303"/>
      <c r="H1" s="303"/>
      <c r="I1" s="303"/>
    </row>
    <row r="2" spans="1:9" ht="29.25">
      <c r="A2" s="303" t="s">
        <v>720</v>
      </c>
      <c r="B2" s="303"/>
      <c r="C2" s="303"/>
      <c r="D2" s="303"/>
      <c r="E2" s="303"/>
      <c r="F2" s="303"/>
      <c r="G2" s="303"/>
      <c r="H2" s="303"/>
      <c r="I2" s="303"/>
    </row>
    <row r="3" spans="1:9" ht="29.25">
      <c r="A3" s="303" t="s">
        <v>506</v>
      </c>
      <c r="B3" s="303"/>
      <c r="C3" s="303"/>
      <c r="D3" s="303"/>
      <c r="E3" s="303"/>
      <c r="F3" s="303"/>
      <c r="G3" s="303"/>
      <c r="H3" s="303"/>
      <c r="I3" s="303"/>
    </row>
    <row r="4" spans="1:9" ht="24">
      <c r="A4" s="30"/>
      <c r="B4" s="30"/>
      <c r="C4" s="30"/>
      <c r="D4" s="30"/>
      <c r="E4" s="30"/>
      <c r="F4" s="30"/>
      <c r="G4" s="30"/>
      <c r="H4" s="30"/>
      <c r="I4" s="30"/>
    </row>
    <row r="5" spans="1:9" ht="24">
      <c r="A5" s="104" t="s">
        <v>507</v>
      </c>
      <c r="I5" s="27">
        <v>5272973.53</v>
      </c>
    </row>
    <row r="6" spans="1:9" ht="24">
      <c r="A6" s="103" t="s">
        <v>707</v>
      </c>
      <c r="B6" s="26" t="s">
        <v>508</v>
      </c>
      <c r="G6" s="301">
        <f>งบทดลอง1!D46</f>
        <v>2606425.2375000017</v>
      </c>
      <c r="H6" s="301"/>
      <c r="I6" s="27"/>
    </row>
    <row r="7" spans="1:11" ht="24">
      <c r="A7" s="103" t="s">
        <v>707</v>
      </c>
      <c r="B7" s="26" t="s">
        <v>511</v>
      </c>
      <c r="G7" s="301">
        <f>500+28500</f>
        <v>29000</v>
      </c>
      <c r="H7" s="301"/>
      <c r="I7" s="27"/>
      <c r="K7" s="57"/>
    </row>
    <row r="8" spans="1:9" ht="24">
      <c r="A8" s="103" t="s">
        <v>707</v>
      </c>
      <c r="B8" s="26" t="s">
        <v>510</v>
      </c>
      <c r="G8" s="305">
        <f>121154.88+6600</f>
        <v>127754.88</v>
      </c>
      <c r="H8" s="305"/>
      <c r="I8" s="27"/>
    </row>
    <row r="9" spans="1:9" ht="24">
      <c r="A9" s="103" t="s">
        <v>707</v>
      </c>
      <c r="B9" s="26" t="s">
        <v>728</v>
      </c>
      <c r="G9" s="304">
        <f>9460.22+181.04</f>
        <v>9641.26</v>
      </c>
      <c r="H9" s="304"/>
      <c r="I9" s="27"/>
    </row>
    <row r="10" spans="1:9" ht="24">
      <c r="A10" s="28"/>
      <c r="G10" s="27"/>
      <c r="H10" s="29"/>
      <c r="I10" s="27">
        <f>SUM(G6:H9)</f>
        <v>2772821.3775000013</v>
      </c>
    </row>
    <row r="11" spans="1:9" ht="24">
      <c r="A11" s="103" t="s">
        <v>710</v>
      </c>
      <c r="B11" s="26" t="s">
        <v>709</v>
      </c>
      <c r="G11" s="301">
        <v>688485.38</v>
      </c>
      <c r="H11" s="301"/>
      <c r="I11" s="27"/>
    </row>
    <row r="12" spans="1:9" ht="24">
      <c r="A12" s="28"/>
      <c r="G12" s="304"/>
      <c r="H12" s="304"/>
      <c r="I12" s="27">
        <f>SUM(G11)</f>
        <v>688485.38</v>
      </c>
    </row>
    <row r="13" spans="1:9" ht="24">
      <c r="A13" s="28"/>
      <c r="I13" s="27"/>
    </row>
    <row r="14" spans="1:9" ht="24.75" thickBot="1">
      <c r="A14" s="28"/>
      <c r="B14" s="26" t="s">
        <v>509</v>
      </c>
      <c r="I14" s="33">
        <f>I5+I10-I12</f>
        <v>7357309.527500002</v>
      </c>
    </row>
    <row r="15" spans="1:9" ht="24.75" thickTop="1">
      <c r="A15" s="28"/>
      <c r="E15" s="191"/>
      <c r="F15" s="191"/>
      <c r="I15" s="27"/>
    </row>
    <row r="16" spans="1:9" ht="24">
      <c r="A16" s="28"/>
      <c r="E16" s="191"/>
      <c r="F16" s="191"/>
      <c r="I16" s="31"/>
    </row>
    <row r="17" spans="2:9" ht="24.75" thickBot="1">
      <c r="B17" s="104" t="s">
        <v>721</v>
      </c>
      <c r="I17" s="32">
        <f>I14-I16</f>
        <v>7357309.527500002</v>
      </c>
    </row>
    <row r="18" ht="24.75" thickTop="1"/>
    <row r="20" spans="1:9" ht="24">
      <c r="A20" s="26" t="s">
        <v>715</v>
      </c>
      <c r="C20" s="122" t="s">
        <v>718</v>
      </c>
      <c r="D20" s="26" t="s">
        <v>715</v>
      </c>
      <c r="E20" s="30"/>
      <c r="F20" s="122" t="s">
        <v>719</v>
      </c>
      <c r="G20" s="122" t="s">
        <v>715</v>
      </c>
      <c r="I20" s="122" t="s">
        <v>719</v>
      </c>
    </row>
    <row r="21" spans="2:9" ht="24">
      <c r="B21" s="26" t="s">
        <v>716</v>
      </c>
      <c r="E21" s="30" t="s">
        <v>717</v>
      </c>
      <c r="F21" s="30"/>
      <c r="G21" s="302" t="s">
        <v>489</v>
      </c>
      <c r="H21" s="302"/>
      <c r="I21" s="302"/>
    </row>
    <row r="22" spans="2:9" ht="24">
      <c r="B22" s="26" t="s">
        <v>529</v>
      </c>
      <c r="E22" s="30" t="s">
        <v>504</v>
      </c>
      <c r="F22" s="30"/>
      <c r="G22" s="302" t="s">
        <v>488</v>
      </c>
      <c r="H22" s="302"/>
      <c r="I22" s="302"/>
    </row>
  </sheetData>
  <mergeCells count="11">
    <mergeCell ref="A1:I1"/>
    <mergeCell ref="A2:I2"/>
    <mergeCell ref="A3:I3"/>
    <mergeCell ref="G12:H12"/>
    <mergeCell ref="G6:H6"/>
    <mergeCell ref="G8:H8"/>
    <mergeCell ref="G9:H9"/>
    <mergeCell ref="G11:H11"/>
    <mergeCell ref="G7:H7"/>
    <mergeCell ref="G21:I21"/>
    <mergeCell ref="G22:I22"/>
  </mergeCells>
  <printOptions/>
  <pageMargins left="0.36" right="0.13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N24" sqref="A1:N24"/>
    </sheetView>
  </sheetViews>
  <sheetFormatPr defaultColWidth="9.140625" defaultRowHeight="21.75"/>
  <cols>
    <col min="1" max="1" width="4.8515625" style="0" customWidth="1"/>
    <col min="2" max="2" width="20.8515625" style="0" customWidth="1"/>
    <col min="3" max="3" width="12.00390625" style="0" customWidth="1"/>
    <col min="4" max="4" width="4.7109375" style="0" customWidth="1"/>
    <col min="5" max="5" width="12.00390625" style="0" customWidth="1"/>
    <col min="6" max="6" width="4.7109375" style="0" customWidth="1"/>
    <col min="7" max="7" width="12.00390625" style="0" customWidth="1"/>
    <col min="8" max="8" width="4.7109375" style="0" customWidth="1"/>
    <col min="9" max="9" width="12.00390625" style="0" customWidth="1"/>
    <col min="10" max="10" width="4.7109375" style="0" customWidth="1"/>
    <col min="11" max="11" width="4.57421875" style="0" customWidth="1"/>
    <col min="12" max="12" width="34.28125" style="0" customWidth="1"/>
    <col min="13" max="13" width="12.421875" style="0" bestFit="1" customWidth="1"/>
    <col min="14" max="14" width="4.28125" style="0" customWidth="1"/>
  </cols>
  <sheetData>
    <row r="1" ht="21.75">
      <c r="A1" t="s">
        <v>466</v>
      </c>
    </row>
    <row r="2" spans="1:14" ht="29.25">
      <c r="A2" s="303" t="s">
        <v>490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29.25">
      <c r="A3" s="303" t="s">
        <v>730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29.25">
      <c r="A4" s="303" t="s">
        <v>434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</row>
    <row r="5" spans="1:14" ht="30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21.75">
      <c r="A6" s="306" t="s">
        <v>731</v>
      </c>
      <c r="B6" s="280"/>
      <c r="C6" s="306" t="s">
        <v>732</v>
      </c>
      <c r="D6" s="279"/>
      <c r="E6" s="280" t="s">
        <v>734</v>
      </c>
      <c r="F6" s="279"/>
      <c r="G6" s="306" t="s">
        <v>735</v>
      </c>
      <c r="H6" s="279"/>
      <c r="I6" s="306" t="s">
        <v>736</v>
      </c>
      <c r="J6" s="279"/>
      <c r="K6" s="280" t="s">
        <v>737</v>
      </c>
      <c r="L6" s="280"/>
      <c r="M6" s="306" t="s">
        <v>738</v>
      </c>
      <c r="N6" s="279"/>
    </row>
    <row r="7" spans="1:14" ht="22.5" thickBot="1">
      <c r="A7" s="36"/>
      <c r="B7" s="37"/>
      <c r="C7" s="281" t="s">
        <v>733</v>
      </c>
      <c r="D7" s="282"/>
      <c r="E7" s="37"/>
      <c r="F7" s="38"/>
      <c r="G7" s="36"/>
      <c r="H7" s="38"/>
      <c r="I7" s="36"/>
      <c r="J7" s="38"/>
      <c r="K7" s="37"/>
      <c r="L7" s="37"/>
      <c r="M7" s="36"/>
      <c r="N7" s="38"/>
    </row>
    <row r="8" spans="1:14" ht="21.75">
      <c r="A8" s="23"/>
      <c r="C8" s="35"/>
      <c r="E8" s="39"/>
      <c r="G8" s="39"/>
      <c r="I8" s="39"/>
      <c r="K8" s="40"/>
      <c r="M8" s="35"/>
      <c r="N8" s="24"/>
    </row>
    <row r="9" spans="1:14" ht="21.75">
      <c r="A9" s="23" t="s">
        <v>739</v>
      </c>
      <c r="B9" t="s">
        <v>740</v>
      </c>
      <c r="C9" s="35"/>
      <c r="D9" s="24"/>
      <c r="E9" s="42"/>
      <c r="F9" s="24"/>
      <c r="G9" s="42"/>
      <c r="H9" s="24"/>
      <c r="I9" s="42"/>
      <c r="J9" s="24"/>
      <c r="K9" s="24"/>
      <c r="L9" s="24"/>
      <c r="N9" s="24"/>
    </row>
    <row r="10" spans="1:14" ht="21.75">
      <c r="A10" s="23"/>
      <c r="B10" t="s">
        <v>741</v>
      </c>
      <c r="C10" s="35">
        <v>2677000</v>
      </c>
      <c r="D10" s="22" t="s">
        <v>598</v>
      </c>
      <c r="E10" s="35"/>
      <c r="F10" s="22"/>
      <c r="G10" s="35"/>
      <c r="I10" s="35">
        <f>C10+E10</f>
        <v>2677000</v>
      </c>
      <c r="J10" s="22" t="s">
        <v>598</v>
      </c>
      <c r="K10" s="23" t="s">
        <v>739</v>
      </c>
      <c r="L10" t="s">
        <v>749</v>
      </c>
      <c r="M10" s="35">
        <f>4718208+396105</f>
        <v>5114313</v>
      </c>
      <c r="N10" s="23">
        <v>50</v>
      </c>
    </row>
    <row r="11" spans="1:14" ht="21.75">
      <c r="A11" s="23"/>
      <c r="B11" t="s">
        <v>742</v>
      </c>
      <c r="C11" s="35">
        <v>4416400</v>
      </c>
      <c r="D11" s="22" t="s">
        <v>598</v>
      </c>
      <c r="E11" s="35"/>
      <c r="F11" s="22"/>
      <c r="G11" s="24"/>
      <c r="I11" s="35">
        <f>C11+E11</f>
        <v>4416400</v>
      </c>
      <c r="J11" s="22" t="s">
        <v>598</v>
      </c>
      <c r="K11" s="23" t="s">
        <v>743</v>
      </c>
      <c r="L11" t="s">
        <v>586</v>
      </c>
      <c r="M11" s="35">
        <f>1030352+1395000</f>
        <v>2425352</v>
      </c>
      <c r="N11" s="23" t="s">
        <v>598</v>
      </c>
    </row>
    <row r="12" spans="1:14" ht="21.75">
      <c r="A12" s="23"/>
      <c r="B12" t="s">
        <v>313</v>
      </c>
      <c r="C12" s="35">
        <v>1075523</v>
      </c>
      <c r="D12" s="22" t="s">
        <v>598</v>
      </c>
      <c r="E12" s="35">
        <v>30000</v>
      </c>
      <c r="F12" s="22" t="s">
        <v>598</v>
      </c>
      <c r="G12" s="24"/>
      <c r="I12" s="35">
        <f>C12+E12</f>
        <v>1105523</v>
      </c>
      <c r="J12" s="22" t="s">
        <v>598</v>
      </c>
      <c r="K12" s="23" t="s">
        <v>748</v>
      </c>
      <c r="L12" t="s">
        <v>709</v>
      </c>
      <c r="M12" s="35">
        <v>6451960</v>
      </c>
      <c r="N12" s="23" t="s">
        <v>598</v>
      </c>
    </row>
    <row r="13" spans="1:14" ht="21.75">
      <c r="A13" s="23"/>
      <c r="C13" s="24"/>
      <c r="D13" s="22"/>
      <c r="E13" s="24"/>
      <c r="G13" s="24"/>
      <c r="I13" s="24"/>
      <c r="J13" s="22"/>
      <c r="K13" s="23" t="s">
        <v>1221</v>
      </c>
      <c r="L13" s="154" t="s">
        <v>1222</v>
      </c>
      <c r="M13" s="35">
        <v>25000</v>
      </c>
      <c r="N13" s="23" t="s">
        <v>598</v>
      </c>
    </row>
    <row r="14" spans="1:14" ht="21.75">
      <c r="A14" s="23" t="s">
        <v>743</v>
      </c>
      <c r="B14" t="s">
        <v>744</v>
      </c>
      <c r="C14" s="24"/>
      <c r="D14" s="22"/>
      <c r="E14" s="24"/>
      <c r="G14" s="24"/>
      <c r="I14" s="24"/>
      <c r="J14" s="22"/>
      <c r="K14" s="23"/>
      <c r="M14" s="206"/>
      <c r="N14" s="23"/>
    </row>
    <row r="15" spans="1:14" ht="21.75">
      <c r="A15" s="23"/>
      <c r="B15" t="s">
        <v>745</v>
      </c>
      <c r="C15" s="35">
        <v>3135495</v>
      </c>
      <c r="D15" s="43" t="s">
        <v>598</v>
      </c>
      <c r="E15" s="35">
        <v>153590</v>
      </c>
      <c r="F15" s="22" t="s">
        <v>598</v>
      </c>
      <c r="G15" s="35"/>
      <c r="H15" s="22"/>
      <c r="I15" s="35">
        <f>C15+E15-G15</f>
        <v>3289085</v>
      </c>
      <c r="J15" s="22" t="s">
        <v>598</v>
      </c>
      <c r="K15" s="24"/>
      <c r="M15" s="24"/>
      <c r="N15" s="24"/>
    </row>
    <row r="16" spans="1:14" ht="21.75">
      <c r="A16" s="24"/>
      <c r="B16" t="s">
        <v>746</v>
      </c>
      <c r="C16" s="35">
        <v>20490</v>
      </c>
      <c r="D16" s="22" t="s">
        <v>598</v>
      </c>
      <c r="E16" s="35">
        <v>14515</v>
      </c>
      <c r="F16" s="22" t="s">
        <v>598</v>
      </c>
      <c r="G16" s="24"/>
      <c r="I16" s="35">
        <f aca="true" t="shared" si="0" ref="I16:I23">C16+E16</f>
        <v>35005</v>
      </c>
      <c r="J16" s="22" t="s">
        <v>598</v>
      </c>
      <c r="K16" s="24"/>
      <c r="M16" s="24"/>
      <c r="N16" s="24"/>
    </row>
    <row r="17" spans="1:14" ht="21.75">
      <c r="A17" s="24"/>
      <c r="B17" t="s">
        <v>747</v>
      </c>
      <c r="C17" s="35">
        <v>616000</v>
      </c>
      <c r="D17" s="22" t="s">
        <v>598</v>
      </c>
      <c r="E17" s="35"/>
      <c r="F17" s="22"/>
      <c r="G17" s="24"/>
      <c r="I17" s="35">
        <f t="shared" si="0"/>
        <v>616000</v>
      </c>
      <c r="J17" s="22" t="s">
        <v>598</v>
      </c>
      <c r="K17" s="24"/>
      <c r="M17" s="24"/>
      <c r="N17" s="24"/>
    </row>
    <row r="18" spans="1:14" ht="21.75">
      <c r="A18" s="24"/>
      <c r="B18" t="s">
        <v>309</v>
      </c>
      <c r="C18" s="35">
        <v>19880</v>
      </c>
      <c r="D18" s="22" t="s">
        <v>598</v>
      </c>
      <c r="E18" s="35"/>
      <c r="F18" s="22"/>
      <c r="G18" s="24"/>
      <c r="I18" s="35">
        <f t="shared" si="0"/>
        <v>19880</v>
      </c>
      <c r="J18" s="22" t="s">
        <v>598</v>
      </c>
      <c r="K18" s="24"/>
      <c r="M18" s="24"/>
      <c r="N18" s="24"/>
    </row>
    <row r="19" spans="1:14" ht="21.75">
      <c r="A19" s="24"/>
      <c r="B19" t="s">
        <v>310</v>
      </c>
      <c r="C19" s="35">
        <v>134032</v>
      </c>
      <c r="D19" s="22">
        <v>50</v>
      </c>
      <c r="E19" s="35"/>
      <c r="F19" s="22"/>
      <c r="G19" s="24"/>
      <c r="I19" s="35">
        <f t="shared" si="0"/>
        <v>134032</v>
      </c>
      <c r="J19" s="22">
        <f>D19</f>
        <v>50</v>
      </c>
      <c r="K19" s="24"/>
      <c r="M19" s="24"/>
      <c r="N19" s="24"/>
    </row>
    <row r="20" spans="1:14" ht="21.75">
      <c r="A20" s="24"/>
      <c r="B20" t="s">
        <v>311</v>
      </c>
      <c r="C20" s="35">
        <v>115700</v>
      </c>
      <c r="D20" s="22" t="s">
        <v>598</v>
      </c>
      <c r="E20" s="35"/>
      <c r="F20" s="22"/>
      <c r="G20" s="24"/>
      <c r="I20" s="35">
        <f t="shared" si="0"/>
        <v>115700</v>
      </c>
      <c r="J20" s="22" t="s">
        <v>598</v>
      </c>
      <c r="K20" s="24"/>
      <c r="M20" s="24"/>
      <c r="N20" s="24"/>
    </row>
    <row r="21" spans="1:14" ht="21.75">
      <c r="A21" s="24"/>
      <c r="B21" t="s">
        <v>312</v>
      </c>
      <c r="C21" s="35">
        <v>15000</v>
      </c>
      <c r="D21" s="22" t="s">
        <v>598</v>
      </c>
      <c r="E21" s="35"/>
      <c r="F21" s="22"/>
      <c r="G21" s="24"/>
      <c r="I21" s="35">
        <f t="shared" si="0"/>
        <v>15000</v>
      </c>
      <c r="J21" s="22" t="s">
        <v>598</v>
      </c>
      <c r="K21" s="24"/>
      <c r="M21" s="24"/>
      <c r="N21" s="24"/>
    </row>
    <row r="22" spans="1:14" ht="21.75">
      <c r="A22" s="24"/>
      <c r="B22" t="s">
        <v>512</v>
      </c>
      <c r="C22" s="35"/>
      <c r="D22" s="22"/>
      <c r="E22" s="35">
        <v>198000</v>
      </c>
      <c r="F22" s="22" t="s">
        <v>598</v>
      </c>
      <c r="G22" s="24"/>
      <c r="I22" s="35">
        <f t="shared" si="0"/>
        <v>198000</v>
      </c>
      <c r="J22" s="22" t="s">
        <v>598</v>
      </c>
      <c r="K22" s="24"/>
      <c r="M22" s="24"/>
      <c r="N22" s="24"/>
    </row>
    <row r="23" spans="1:14" ht="22.5" thickBot="1">
      <c r="A23" s="24"/>
      <c r="B23" t="s">
        <v>1313</v>
      </c>
      <c r="C23" s="35"/>
      <c r="D23" s="22"/>
      <c r="E23" s="35">
        <v>1395000</v>
      </c>
      <c r="F23" s="22" t="s">
        <v>598</v>
      </c>
      <c r="G23" s="24"/>
      <c r="I23" s="35">
        <f t="shared" si="0"/>
        <v>1395000</v>
      </c>
      <c r="J23" s="22" t="s">
        <v>598</v>
      </c>
      <c r="K23" s="24"/>
      <c r="M23" s="24"/>
      <c r="N23" s="24"/>
    </row>
    <row r="24" spans="1:14" ht="22.5" thickBot="1">
      <c r="A24" s="193"/>
      <c r="B24" s="193"/>
      <c r="C24" s="41">
        <f>SUM(C8:C22)</f>
        <v>12225520</v>
      </c>
      <c r="D24" s="44">
        <f>SUM(D19:D22)</f>
        <v>50</v>
      </c>
      <c r="E24" s="41">
        <f>SUM(E12:E23)</f>
        <v>1791105</v>
      </c>
      <c r="F24" s="44" t="s">
        <v>598</v>
      </c>
      <c r="G24" s="41"/>
      <c r="H24" s="44"/>
      <c r="I24" s="41">
        <f>SUM(I10:I23)</f>
        <v>14016625</v>
      </c>
      <c r="J24" s="44">
        <f>SUM(J19:J22)</f>
        <v>50</v>
      </c>
      <c r="K24" s="193"/>
      <c r="L24" s="194"/>
      <c r="M24" s="41">
        <f>SUM(M10:M23)</f>
        <v>14016625</v>
      </c>
      <c r="N24" s="25">
        <v>50</v>
      </c>
    </row>
    <row r="26" ht="21.75">
      <c r="E26" s="192"/>
    </row>
    <row r="27" spans="5:13" ht="21.75">
      <c r="E27" s="64"/>
      <c r="M27" s="64"/>
    </row>
  </sheetData>
  <mergeCells count="11">
    <mergeCell ref="C7:D7"/>
    <mergeCell ref="E6:F6"/>
    <mergeCell ref="G6:H6"/>
    <mergeCell ref="I6:J6"/>
    <mergeCell ref="M6:N6"/>
    <mergeCell ref="A2:N2"/>
    <mergeCell ref="A3:N3"/>
    <mergeCell ref="A4:N4"/>
    <mergeCell ref="A6:B6"/>
    <mergeCell ref="K6:L6"/>
    <mergeCell ref="C6:D6"/>
  </mergeCells>
  <printOptions/>
  <pageMargins left="0.61" right="0.2" top="0.82" bottom="0.14" header="0.5118110236220472" footer="0.1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76"/>
  <sheetViews>
    <sheetView workbookViewId="0" topLeftCell="A1342">
      <selection activeCell="I1345" sqref="I1345"/>
    </sheetView>
  </sheetViews>
  <sheetFormatPr defaultColWidth="9.140625" defaultRowHeight="21.75"/>
  <cols>
    <col min="1" max="1" width="5.57421875" style="58" customWidth="1"/>
    <col min="2" max="2" width="16.140625" style="58" customWidth="1"/>
    <col min="3" max="3" width="44.28125" style="58" customWidth="1"/>
    <col min="4" max="4" width="11.7109375" style="58" customWidth="1"/>
    <col min="5" max="5" width="14.28125" style="58" customWidth="1"/>
    <col min="6" max="6" width="11.8515625" style="58" customWidth="1"/>
    <col min="7" max="7" width="9.140625" style="58" customWidth="1"/>
    <col min="8" max="9" width="11.140625" style="58" bestFit="1" customWidth="1"/>
    <col min="10" max="16384" width="9.140625" style="58" customWidth="1"/>
  </cols>
  <sheetData>
    <row r="1" spans="1:6" ht="26.25">
      <c r="A1" s="310" t="s">
        <v>750</v>
      </c>
      <c r="B1" s="310"/>
      <c r="C1" s="310"/>
      <c r="D1" s="310"/>
      <c r="E1" s="310"/>
      <c r="F1" s="310"/>
    </row>
    <row r="2" spans="1:6" ht="23.25">
      <c r="A2" s="46" t="s">
        <v>751</v>
      </c>
      <c r="B2" s="46" t="s">
        <v>752</v>
      </c>
      <c r="C2" s="46" t="s">
        <v>753</v>
      </c>
      <c r="D2" s="46" t="s">
        <v>754</v>
      </c>
      <c r="E2" s="46" t="s">
        <v>755</v>
      </c>
      <c r="F2" s="46" t="s">
        <v>756</v>
      </c>
    </row>
    <row r="3" spans="1:6" ht="23.25">
      <c r="A3" s="46">
        <v>1</v>
      </c>
      <c r="B3" s="46" t="s">
        <v>757</v>
      </c>
      <c r="C3" s="47" t="s">
        <v>758</v>
      </c>
      <c r="D3" s="46" t="s">
        <v>598</v>
      </c>
      <c r="E3" s="46" t="s">
        <v>759</v>
      </c>
      <c r="F3" s="47" t="s">
        <v>760</v>
      </c>
    </row>
    <row r="4" spans="1:6" ht="23.25">
      <c r="A4" s="46">
        <v>2</v>
      </c>
      <c r="B4" s="46" t="s">
        <v>761</v>
      </c>
      <c r="C4" s="47" t="s">
        <v>758</v>
      </c>
      <c r="D4" s="48">
        <v>3300</v>
      </c>
      <c r="E4" s="46" t="s">
        <v>759</v>
      </c>
      <c r="F4" s="155" t="s">
        <v>1224</v>
      </c>
    </row>
    <row r="5" spans="1:6" ht="23.25">
      <c r="A5" s="46">
        <v>3</v>
      </c>
      <c r="B5" s="46" t="s">
        <v>763</v>
      </c>
      <c r="C5" s="47" t="s">
        <v>764</v>
      </c>
      <c r="D5" s="48">
        <v>3300</v>
      </c>
      <c r="E5" s="46" t="s">
        <v>759</v>
      </c>
      <c r="F5" s="155" t="s">
        <v>1224</v>
      </c>
    </row>
    <row r="6" spans="1:6" ht="23.25">
      <c r="A6" s="46">
        <v>4</v>
      </c>
      <c r="B6" s="46" t="s">
        <v>765</v>
      </c>
      <c r="C6" s="47" t="s">
        <v>766</v>
      </c>
      <c r="D6" s="48">
        <v>3300</v>
      </c>
      <c r="E6" s="46" t="s">
        <v>759</v>
      </c>
      <c r="F6" s="47" t="s">
        <v>762</v>
      </c>
    </row>
    <row r="7" spans="1:6" ht="23.25">
      <c r="A7" s="46">
        <v>5</v>
      </c>
      <c r="B7" s="46" t="s">
        <v>767</v>
      </c>
      <c r="C7" s="47" t="s">
        <v>768</v>
      </c>
      <c r="D7" s="48">
        <v>7500</v>
      </c>
      <c r="E7" s="46" t="s">
        <v>759</v>
      </c>
      <c r="F7" s="47"/>
    </row>
    <row r="8" spans="1:6" ht="23.25">
      <c r="A8" s="46">
        <v>6</v>
      </c>
      <c r="B8" s="46" t="s">
        <v>769</v>
      </c>
      <c r="C8" s="47" t="s">
        <v>770</v>
      </c>
      <c r="D8" s="48">
        <v>15000</v>
      </c>
      <c r="E8" s="46" t="s">
        <v>759</v>
      </c>
      <c r="F8" s="47"/>
    </row>
    <row r="9" spans="1:6" ht="23.25">
      <c r="A9" s="46">
        <v>7</v>
      </c>
      <c r="B9" s="46" t="s">
        <v>771</v>
      </c>
      <c r="C9" s="47" t="s">
        <v>772</v>
      </c>
      <c r="D9" s="48">
        <v>8000</v>
      </c>
      <c r="E9" s="46" t="s">
        <v>759</v>
      </c>
      <c r="F9" s="47"/>
    </row>
    <row r="10" spans="1:6" ht="23.25">
      <c r="A10" s="46">
        <v>8</v>
      </c>
      <c r="B10" s="46" t="s">
        <v>773</v>
      </c>
      <c r="C10" s="47" t="s">
        <v>774</v>
      </c>
      <c r="D10" s="48" t="s">
        <v>598</v>
      </c>
      <c r="E10" s="46" t="s">
        <v>759</v>
      </c>
      <c r="F10" s="47" t="s">
        <v>760</v>
      </c>
    </row>
    <row r="11" spans="1:6" ht="23.25">
      <c r="A11" s="46">
        <v>9</v>
      </c>
      <c r="B11" s="46" t="s">
        <v>773</v>
      </c>
      <c r="C11" s="47" t="s">
        <v>775</v>
      </c>
      <c r="D11" s="48">
        <v>1500</v>
      </c>
      <c r="E11" s="46" t="s">
        <v>759</v>
      </c>
      <c r="F11" s="47"/>
    </row>
    <row r="12" spans="1:6" ht="23.25">
      <c r="A12" s="46">
        <v>10</v>
      </c>
      <c r="B12" s="46" t="s">
        <v>776</v>
      </c>
      <c r="C12" s="47" t="s">
        <v>777</v>
      </c>
      <c r="D12" s="48">
        <v>22500</v>
      </c>
      <c r="E12" s="46" t="s">
        <v>759</v>
      </c>
      <c r="F12" s="47"/>
    </row>
    <row r="13" spans="1:6" ht="23.25">
      <c r="A13" s="46">
        <v>11</v>
      </c>
      <c r="B13" s="46" t="s">
        <v>778</v>
      </c>
      <c r="C13" s="47" t="s">
        <v>779</v>
      </c>
      <c r="D13" s="46" t="s">
        <v>598</v>
      </c>
      <c r="E13" s="46" t="s">
        <v>759</v>
      </c>
      <c r="F13" s="47" t="s">
        <v>760</v>
      </c>
    </row>
    <row r="14" spans="1:6" ht="23.25">
      <c r="A14" s="46">
        <v>12</v>
      </c>
      <c r="B14" s="46" t="s">
        <v>780</v>
      </c>
      <c r="C14" s="47" t="s">
        <v>781</v>
      </c>
      <c r="D14" s="46" t="s">
        <v>598</v>
      </c>
      <c r="E14" s="46" t="s">
        <v>759</v>
      </c>
      <c r="F14" s="47" t="s">
        <v>762</v>
      </c>
    </row>
    <row r="15" spans="1:6" ht="23.25">
      <c r="A15" s="46">
        <v>13</v>
      </c>
      <c r="B15" s="46" t="s">
        <v>782</v>
      </c>
      <c r="C15" s="47" t="s">
        <v>779</v>
      </c>
      <c r="D15" s="48">
        <v>3300</v>
      </c>
      <c r="E15" s="46" t="s">
        <v>759</v>
      </c>
      <c r="F15" s="47" t="s">
        <v>762</v>
      </c>
    </row>
    <row r="16" spans="1:6" ht="23.25">
      <c r="A16" s="46">
        <v>14</v>
      </c>
      <c r="B16" s="46" t="s">
        <v>783</v>
      </c>
      <c r="C16" s="47" t="s">
        <v>784</v>
      </c>
      <c r="D16" s="48">
        <v>3000</v>
      </c>
      <c r="E16" s="46" t="s">
        <v>759</v>
      </c>
      <c r="F16" s="47" t="s">
        <v>762</v>
      </c>
    </row>
    <row r="17" spans="1:6" ht="23.25">
      <c r="A17" s="46">
        <v>15</v>
      </c>
      <c r="B17" s="46" t="s">
        <v>785</v>
      </c>
      <c r="C17" s="47" t="s">
        <v>779</v>
      </c>
      <c r="D17" s="48">
        <v>3300</v>
      </c>
      <c r="E17" s="46" t="s">
        <v>759</v>
      </c>
      <c r="F17" s="47" t="s">
        <v>762</v>
      </c>
    </row>
    <row r="18" spans="1:6" ht="23.25">
      <c r="A18" s="46">
        <v>16</v>
      </c>
      <c r="B18" s="46" t="s">
        <v>786</v>
      </c>
      <c r="C18" s="47" t="s">
        <v>787</v>
      </c>
      <c r="D18" s="48">
        <v>2300</v>
      </c>
      <c r="E18" s="46" t="s">
        <v>759</v>
      </c>
      <c r="F18" s="47"/>
    </row>
    <row r="19" spans="1:6" ht="23.25">
      <c r="A19" s="46">
        <v>17</v>
      </c>
      <c r="B19" s="46" t="s">
        <v>788</v>
      </c>
      <c r="C19" s="47" t="s">
        <v>781</v>
      </c>
      <c r="D19" s="48">
        <v>3300</v>
      </c>
      <c r="E19" s="46" t="s">
        <v>759</v>
      </c>
      <c r="F19" s="47"/>
    </row>
    <row r="20" spans="1:6" ht="23.25">
      <c r="A20" s="46">
        <v>18</v>
      </c>
      <c r="B20" s="46" t="s">
        <v>789</v>
      </c>
      <c r="C20" s="47" t="s">
        <v>779</v>
      </c>
      <c r="D20" s="48">
        <v>3300</v>
      </c>
      <c r="E20" s="46" t="s">
        <v>759</v>
      </c>
      <c r="F20" s="47"/>
    </row>
    <row r="21" spans="1:6" ht="23.25">
      <c r="A21" s="46">
        <v>19</v>
      </c>
      <c r="B21" s="46" t="s">
        <v>790</v>
      </c>
      <c r="C21" s="47" t="s">
        <v>791</v>
      </c>
      <c r="D21" s="46" t="s">
        <v>598</v>
      </c>
      <c r="E21" s="46" t="s">
        <v>759</v>
      </c>
      <c r="F21" s="47" t="s">
        <v>760</v>
      </c>
    </row>
    <row r="22" spans="1:6" ht="23.25">
      <c r="A22" s="46">
        <v>20</v>
      </c>
      <c r="B22" s="46" t="s">
        <v>792</v>
      </c>
      <c r="C22" s="47" t="s">
        <v>793</v>
      </c>
      <c r="D22" s="48">
        <v>26600</v>
      </c>
      <c r="E22" s="46" t="s">
        <v>759</v>
      </c>
      <c r="F22" s="47" t="s">
        <v>762</v>
      </c>
    </row>
    <row r="23" spans="1:6" ht="23.25">
      <c r="A23" s="46">
        <v>21</v>
      </c>
      <c r="B23" s="46" t="s">
        <v>794</v>
      </c>
      <c r="C23" s="47" t="s">
        <v>795</v>
      </c>
      <c r="D23" s="48">
        <v>2500</v>
      </c>
      <c r="E23" s="46" t="s">
        <v>759</v>
      </c>
      <c r="F23" s="47" t="s">
        <v>762</v>
      </c>
    </row>
    <row r="24" spans="1:6" ht="23.25">
      <c r="A24" s="46">
        <v>22</v>
      </c>
      <c r="B24" s="46" t="s">
        <v>796</v>
      </c>
      <c r="C24" s="49" t="s">
        <v>797</v>
      </c>
      <c r="D24" s="48">
        <v>84000</v>
      </c>
      <c r="E24" s="46" t="s">
        <v>759</v>
      </c>
      <c r="F24" s="47"/>
    </row>
    <row r="25" spans="1:6" ht="23.25">
      <c r="A25" s="46"/>
      <c r="B25" s="46"/>
      <c r="C25" s="47" t="s">
        <v>798</v>
      </c>
      <c r="D25" s="47"/>
      <c r="E25" s="47"/>
      <c r="F25" s="47"/>
    </row>
    <row r="26" spans="1:6" ht="23.25">
      <c r="A26" s="46">
        <v>23</v>
      </c>
      <c r="B26" s="46" t="s">
        <v>799</v>
      </c>
      <c r="C26" s="47" t="s">
        <v>800</v>
      </c>
      <c r="D26" s="48">
        <v>26000</v>
      </c>
      <c r="E26" s="46" t="s">
        <v>759</v>
      </c>
      <c r="F26" s="47" t="s">
        <v>762</v>
      </c>
    </row>
    <row r="27" spans="1:6" ht="23.25">
      <c r="A27" s="46">
        <v>24</v>
      </c>
      <c r="B27" s="46" t="s">
        <v>801</v>
      </c>
      <c r="C27" s="47" t="s">
        <v>802</v>
      </c>
      <c r="D27" s="48">
        <v>5980</v>
      </c>
      <c r="E27" s="46" t="s">
        <v>759</v>
      </c>
      <c r="F27" s="47"/>
    </row>
    <row r="28" spans="1:6" ht="23.25">
      <c r="A28" s="46">
        <v>25</v>
      </c>
      <c r="B28" s="46" t="s">
        <v>803</v>
      </c>
      <c r="C28" s="47" t="s">
        <v>804</v>
      </c>
      <c r="D28" s="48">
        <v>8240</v>
      </c>
      <c r="E28" s="46" t="s">
        <v>759</v>
      </c>
      <c r="F28" s="47" t="s">
        <v>762</v>
      </c>
    </row>
    <row r="29" spans="1:6" ht="23.25">
      <c r="A29" s="46">
        <v>26</v>
      </c>
      <c r="B29" s="46" t="s">
        <v>805</v>
      </c>
      <c r="C29" s="47" t="s">
        <v>806</v>
      </c>
      <c r="D29" s="48">
        <v>10260</v>
      </c>
      <c r="E29" s="46" t="s">
        <v>759</v>
      </c>
      <c r="F29" s="47" t="s">
        <v>762</v>
      </c>
    </row>
    <row r="30" spans="1:6" ht="23.25">
      <c r="A30" s="46">
        <v>27</v>
      </c>
      <c r="B30" s="46" t="s">
        <v>807</v>
      </c>
      <c r="C30" s="47" t="s">
        <v>808</v>
      </c>
      <c r="D30" s="48">
        <v>9500</v>
      </c>
      <c r="E30" s="46" t="s">
        <v>759</v>
      </c>
      <c r="F30" s="47" t="s">
        <v>762</v>
      </c>
    </row>
    <row r="31" spans="1:6" ht="23.25">
      <c r="A31" s="46">
        <v>28</v>
      </c>
      <c r="B31" s="46" t="s">
        <v>809</v>
      </c>
      <c r="C31" s="47" t="s">
        <v>810</v>
      </c>
      <c r="D31" s="48">
        <v>6500</v>
      </c>
      <c r="E31" s="46" t="s">
        <v>759</v>
      </c>
      <c r="F31" s="47" t="s">
        <v>762</v>
      </c>
    </row>
    <row r="32" spans="1:6" ht="23.25">
      <c r="A32" s="46">
        <v>29</v>
      </c>
      <c r="B32" s="46" t="s">
        <v>811</v>
      </c>
      <c r="C32" s="47" t="s">
        <v>812</v>
      </c>
      <c r="D32" s="48">
        <v>11000</v>
      </c>
      <c r="E32" s="46" t="s">
        <v>759</v>
      </c>
      <c r="F32" s="47" t="s">
        <v>762</v>
      </c>
    </row>
    <row r="33" spans="1:6" ht="23.25">
      <c r="A33" s="46">
        <v>30</v>
      </c>
      <c r="B33" s="46" t="s">
        <v>813</v>
      </c>
      <c r="C33" s="47" t="s">
        <v>814</v>
      </c>
      <c r="D33" s="48">
        <v>11000</v>
      </c>
      <c r="E33" s="46" t="s">
        <v>759</v>
      </c>
      <c r="F33" s="47" t="s">
        <v>762</v>
      </c>
    </row>
    <row r="34" spans="1:6" ht="23.25">
      <c r="A34" s="46">
        <v>31</v>
      </c>
      <c r="B34" s="46" t="s">
        <v>815</v>
      </c>
      <c r="C34" s="47" t="s">
        <v>816</v>
      </c>
      <c r="D34" s="48">
        <v>2600</v>
      </c>
      <c r="E34" s="46" t="s">
        <v>759</v>
      </c>
      <c r="F34" s="47"/>
    </row>
    <row r="35" spans="1:6" ht="24" thickBot="1">
      <c r="A35" s="311" t="s">
        <v>817</v>
      </c>
      <c r="B35" s="312"/>
      <c r="C35" s="313"/>
      <c r="D35" s="50">
        <v>287080</v>
      </c>
      <c r="E35" s="51"/>
      <c r="F35" s="51"/>
    </row>
    <row r="36" spans="1:6" ht="27" thickTop="1">
      <c r="A36" s="310" t="s">
        <v>818</v>
      </c>
      <c r="B36" s="310"/>
      <c r="C36" s="310"/>
      <c r="D36" s="310"/>
      <c r="E36" s="310"/>
      <c r="F36" s="310"/>
    </row>
    <row r="37" spans="1:6" ht="23.25">
      <c r="A37" s="46" t="s">
        <v>751</v>
      </c>
      <c r="B37" s="46" t="s">
        <v>752</v>
      </c>
      <c r="C37" s="46" t="s">
        <v>753</v>
      </c>
      <c r="D37" s="46" t="s">
        <v>754</v>
      </c>
      <c r="E37" s="46" t="s">
        <v>755</v>
      </c>
      <c r="F37" s="46" t="s">
        <v>756</v>
      </c>
    </row>
    <row r="38" spans="1:6" ht="23.25">
      <c r="A38" s="46">
        <v>1</v>
      </c>
      <c r="B38" s="46" t="s">
        <v>819</v>
      </c>
      <c r="C38" s="47" t="s">
        <v>820</v>
      </c>
      <c r="D38" s="48">
        <v>28000</v>
      </c>
      <c r="E38" s="46" t="s">
        <v>759</v>
      </c>
      <c r="F38" s="47"/>
    </row>
    <row r="39" spans="1:6" ht="23.25">
      <c r="A39" s="46">
        <v>2</v>
      </c>
      <c r="B39" s="46" t="s">
        <v>821</v>
      </c>
      <c r="C39" s="47" t="s">
        <v>822</v>
      </c>
      <c r="D39" s="48">
        <v>13000</v>
      </c>
      <c r="E39" s="46" t="s">
        <v>759</v>
      </c>
      <c r="F39" s="47"/>
    </row>
    <row r="40" spans="1:6" ht="23.25">
      <c r="A40" s="46">
        <v>3</v>
      </c>
      <c r="B40" s="46" t="s">
        <v>823</v>
      </c>
      <c r="C40" s="47" t="s">
        <v>824</v>
      </c>
      <c r="D40" s="48">
        <v>9800</v>
      </c>
      <c r="E40" s="46" t="s">
        <v>759</v>
      </c>
      <c r="F40" s="47"/>
    </row>
    <row r="41" spans="1:6" ht="23.25">
      <c r="A41" s="46">
        <v>4</v>
      </c>
      <c r="B41" s="46" t="s">
        <v>825</v>
      </c>
      <c r="C41" s="47" t="s">
        <v>826</v>
      </c>
      <c r="D41" s="48">
        <v>1600</v>
      </c>
      <c r="E41" s="46" t="s">
        <v>759</v>
      </c>
      <c r="F41" s="47"/>
    </row>
    <row r="42" spans="1:6" ht="23.25">
      <c r="A42" s="46">
        <v>5</v>
      </c>
      <c r="B42" s="46" t="s">
        <v>827</v>
      </c>
      <c r="C42" s="47" t="s">
        <v>828</v>
      </c>
      <c r="D42" s="48">
        <v>3000</v>
      </c>
      <c r="E42" s="46" t="s">
        <v>759</v>
      </c>
      <c r="F42" s="47"/>
    </row>
    <row r="43" spans="1:6" ht="23.25">
      <c r="A43" s="46">
        <v>6</v>
      </c>
      <c r="B43" s="46" t="s">
        <v>829</v>
      </c>
      <c r="C43" s="47" t="s">
        <v>830</v>
      </c>
      <c r="D43" s="48">
        <v>3000</v>
      </c>
      <c r="E43" s="46" t="s">
        <v>759</v>
      </c>
      <c r="F43" s="47"/>
    </row>
    <row r="44" spans="1:6" ht="23.25">
      <c r="A44" s="46">
        <v>7</v>
      </c>
      <c r="B44" s="46" t="s">
        <v>831</v>
      </c>
      <c r="C44" s="47" t="s">
        <v>832</v>
      </c>
      <c r="D44" s="48">
        <v>7200</v>
      </c>
      <c r="E44" s="46" t="s">
        <v>759</v>
      </c>
      <c r="F44" s="155" t="s">
        <v>1223</v>
      </c>
    </row>
    <row r="45" spans="1:6" ht="23.25">
      <c r="A45" s="46">
        <v>8</v>
      </c>
      <c r="B45" s="46" t="s">
        <v>833</v>
      </c>
      <c r="C45" s="47" t="s">
        <v>834</v>
      </c>
      <c r="D45" s="48">
        <v>3300</v>
      </c>
      <c r="E45" s="46" t="s">
        <v>759</v>
      </c>
      <c r="F45" s="47"/>
    </row>
    <row r="46" spans="1:6" ht="23.25">
      <c r="A46" s="46">
        <v>9</v>
      </c>
      <c r="B46" s="46" t="s">
        <v>835</v>
      </c>
      <c r="C46" s="47" t="s">
        <v>836</v>
      </c>
      <c r="D46" s="48">
        <v>1500</v>
      </c>
      <c r="E46" s="46" t="s">
        <v>759</v>
      </c>
      <c r="F46" s="47"/>
    </row>
    <row r="47" spans="1:6" ht="23.25">
      <c r="A47" s="46">
        <v>10</v>
      </c>
      <c r="B47" s="46" t="s">
        <v>837</v>
      </c>
      <c r="C47" s="47" t="s">
        <v>838</v>
      </c>
      <c r="D47" s="48">
        <v>9600</v>
      </c>
      <c r="E47" s="46" t="s">
        <v>759</v>
      </c>
      <c r="F47" s="47"/>
    </row>
    <row r="48" spans="1:6" ht="23.25">
      <c r="A48" s="46">
        <v>11</v>
      </c>
      <c r="B48" s="46" t="s">
        <v>839</v>
      </c>
      <c r="C48" s="47" t="s">
        <v>840</v>
      </c>
      <c r="D48" s="48">
        <v>65000</v>
      </c>
      <c r="E48" s="46" t="s">
        <v>759</v>
      </c>
      <c r="F48" s="47"/>
    </row>
    <row r="49" spans="1:6" ht="23.25">
      <c r="A49" s="46">
        <v>12</v>
      </c>
      <c r="B49" s="46" t="s">
        <v>841</v>
      </c>
      <c r="C49" s="47" t="s">
        <v>842</v>
      </c>
      <c r="D49" s="48">
        <v>1200</v>
      </c>
      <c r="E49" s="46" t="s">
        <v>759</v>
      </c>
      <c r="F49" s="47"/>
    </row>
    <row r="50" spans="1:6" ht="23.25">
      <c r="A50" s="46">
        <v>13</v>
      </c>
      <c r="B50" s="46" t="s">
        <v>843</v>
      </c>
      <c r="C50" s="47" t="s">
        <v>844</v>
      </c>
      <c r="D50" s="48">
        <v>30000</v>
      </c>
      <c r="E50" s="46" t="s">
        <v>759</v>
      </c>
      <c r="F50" s="47"/>
    </row>
    <row r="51" spans="1:6" ht="23.25">
      <c r="A51" s="46">
        <v>14</v>
      </c>
      <c r="B51" s="46" t="s">
        <v>845</v>
      </c>
      <c r="C51" s="47" t="s">
        <v>846</v>
      </c>
      <c r="D51" s="48">
        <v>12000</v>
      </c>
      <c r="E51" s="46" t="s">
        <v>759</v>
      </c>
      <c r="F51" s="47"/>
    </row>
    <row r="52" spans="1:6" ht="23.25">
      <c r="A52" s="46">
        <v>15</v>
      </c>
      <c r="B52" s="46" t="s">
        <v>847</v>
      </c>
      <c r="C52" s="47" t="s">
        <v>848</v>
      </c>
      <c r="D52" s="48">
        <v>18000</v>
      </c>
      <c r="E52" s="46" t="s">
        <v>759</v>
      </c>
      <c r="F52" s="47"/>
    </row>
    <row r="53" spans="1:6" ht="23.25">
      <c r="A53" s="46">
        <v>16</v>
      </c>
      <c r="B53" s="46" t="s">
        <v>849</v>
      </c>
      <c r="C53" s="47" t="s">
        <v>850</v>
      </c>
      <c r="D53" s="48">
        <v>5000</v>
      </c>
      <c r="E53" s="46" t="s">
        <v>759</v>
      </c>
      <c r="F53" s="47"/>
    </row>
    <row r="54" spans="1:6" ht="23.25">
      <c r="A54" s="46">
        <v>17</v>
      </c>
      <c r="B54" s="46" t="s">
        <v>851</v>
      </c>
      <c r="C54" s="47" t="s">
        <v>852</v>
      </c>
      <c r="D54" s="48">
        <v>2000</v>
      </c>
      <c r="E54" s="46" t="s">
        <v>759</v>
      </c>
      <c r="F54" s="47"/>
    </row>
    <row r="55" spans="1:6" ht="23.25">
      <c r="A55" s="46">
        <v>18</v>
      </c>
      <c r="B55" s="46" t="s">
        <v>853</v>
      </c>
      <c r="C55" s="47" t="s">
        <v>854</v>
      </c>
      <c r="D55" s="48">
        <v>1400</v>
      </c>
      <c r="E55" s="46" t="s">
        <v>759</v>
      </c>
      <c r="F55" s="47"/>
    </row>
    <row r="56" spans="1:6" ht="23.25">
      <c r="A56" s="46">
        <v>19</v>
      </c>
      <c r="B56" s="46" t="s">
        <v>855</v>
      </c>
      <c r="C56" s="47" t="s">
        <v>856</v>
      </c>
      <c r="D56" s="48">
        <v>5000</v>
      </c>
      <c r="E56" s="46" t="s">
        <v>759</v>
      </c>
      <c r="F56" s="47"/>
    </row>
    <row r="57" spans="1:6" ht="23.25">
      <c r="A57" s="46">
        <v>20</v>
      </c>
      <c r="B57" s="46" t="s">
        <v>857</v>
      </c>
      <c r="C57" s="47" t="s">
        <v>858</v>
      </c>
      <c r="D57" s="48">
        <v>600</v>
      </c>
      <c r="E57" s="46" t="s">
        <v>759</v>
      </c>
      <c r="F57" s="47"/>
    </row>
    <row r="58" spans="1:6" ht="23.25">
      <c r="A58" s="46">
        <v>21</v>
      </c>
      <c r="B58" s="46" t="s">
        <v>859</v>
      </c>
      <c r="C58" s="47" t="s">
        <v>860</v>
      </c>
      <c r="D58" s="48">
        <v>1500</v>
      </c>
      <c r="E58" s="46" t="s">
        <v>759</v>
      </c>
      <c r="F58" s="47"/>
    </row>
    <row r="59" spans="1:6" ht="23.25">
      <c r="A59" s="46">
        <v>22</v>
      </c>
      <c r="B59" s="46" t="s">
        <v>861</v>
      </c>
      <c r="C59" s="47" t="s">
        <v>862</v>
      </c>
      <c r="D59" s="48">
        <v>1200</v>
      </c>
      <c r="E59" s="46" t="s">
        <v>759</v>
      </c>
      <c r="F59" s="47"/>
    </row>
    <row r="60" spans="1:6" ht="23.25">
      <c r="A60" s="46">
        <v>23</v>
      </c>
      <c r="B60" s="46" t="s">
        <v>863</v>
      </c>
      <c r="C60" s="47" t="s">
        <v>897</v>
      </c>
      <c r="D60" s="48">
        <v>3000</v>
      </c>
      <c r="E60" s="46" t="s">
        <v>759</v>
      </c>
      <c r="F60" s="47"/>
    </row>
    <row r="61" spans="1:6" ht="23.25">
      <c r="A61" s="46">
        <v>24</v>
      </c>
      <c r="B61" s="46" t="s">
        <v>898</v>
      </c>
      <c r="C61" s="47" t="s">
        <v>899</v>
      </c>
      <c r="D61" s="48">
        <v>2000</v>
      </c>
      <c r="E61" s="46" t="s">
        <v>759</v>
      </c>
      <c r="F61" s="47"/>
    </row>
    <row r="62" spans="1:6" ht="23.25">
      <c r="A62" s="46"/>
      <c r="B62" s="47"/>
      <c r="C62" s="47"/>
      <c r="D62" s="48"/>
      <c r="E62" s="46"/>
      <c r="F62" s="47"/>
    </row>
    <row r="63" spans="1:6" ht="23.25">
      <c r="A63" s="46"/>
      <c r="B63" s="47"/>
      <c r="C63" s="47"/>
      <c r="D63" s="48"/>
      <c r="E63" s="46"/>
      <c r="F63" s="47"/>
    </row>
    <row r="64" spans="1:6" ht="23.25">
      <c r="A64" s="46"/>
      <c r="B64" s="47"/>
      <c r="C64" s="47"/>
      <c r="D64" s="48"/>
      <c r="E64" s="46"/>
      <c r="F64" s="47"/>
    </row>
    <row r="65" spans="1:6" ht="23.25">
      <c r="A65" s="46"/>
      <c r="B65" s="47"/>
      <c r="C65" s="47"/>
      <c r="D65" s="48"/>
      <c r="E65" s="46"/>
      <c r="F65" s="47"/>
    </row>
    <row r="66" spans="1:6" ht="23.25">
      <c r="A66" s="46"/>
      <c r="B66" s="47"/>
      <c r="C66" s="47"/>
      <c r="D66" s="48"/>
      <c r="E66" s="46"/>
      <c r="F66" s="47"/>
    </row>
    <row r="67" spans="1:6" ht="23.25">
      <c r="A67" s="46"/>
      <c r="B67" s="47"/>
      <c r="C67" s="47"/>
      <c r="D67" s="48"/>
      <c r="E67" s="46"/>
      <c r="F67" s="47"/>
    </row>
    <row r="68" spans="1:6" ht="23.25">
      <c r="A68" s="46"/>
      <c r="B68" s="47"/>
      <c r="C68" s="47"/>
      <c r="D68" s="48"/>
      <c r="E68" s="46"/>
      <c r="F68" s="47"/>
    </row>
    <row r="69" spans="1:6" ht="23.25">
      <c r="A69" s="46"/>
      <c r="B69" s="47"/>
      <c r="C69" s="47"/>
      <c r="D69" s="48"/>
      <c r="E69" s="46"/>
      <c r="F69" s="47"/>
    </row>
    <row r="70" spans="1:6" ht="24" thickBot="1">
      <c r="A70" s="311" t="s">
        <v>900</v>
      </c>
      <c r="B70" s="312"/>
      <c r="C70" s="313"/>
      <c r="D70" s="50">
        <v>227900</v>
      </c>
      <c r="E70" s="51"/>
      <c r="F70" s="51"/>
    </row>
    <row r="71" spans="1:6" ht="27" thickTop="1">
      <c r="A71" s="310" t="s">
        <v>901</v>
      </c>
      <c r="B71" s="310"/>
      <c r="C71" s="310"/>
      <c r="D71" s="310"/>
      <c r="E71" s="310"/>
      <c r="F71" s="310"/>
    </row>
    <row r="72" spans="1:6" ht="23.25">
      <c r="A72" s="46" t="s">
        <v>751</v>
      </c>
      <c r="B72" s="46" t="s">
        <v>752</v>
      </c>
      <c r="C72" s="46" t="s">
        <v>753</v>
      </c>
      <c r="D72" s="46" t="s">
        <v>754</v>
      </c>
      <c r="E72" s="46" t="s">
        <v>755</v>
      </c>
      <c r="F72" s="46" t="s">
        <v>756</v>
      </c>
    </row>
    <row r="73" spans="1:6" ht="23.25">
      <c r="A73" s="46">
        <v>1</v>
      </c>
      <c r="B73" s="46" t="s">
        <v>902</v>
      </c>
      <c r="C73" s="47" t="s">
        <v>903</v>
      </c>
      <c r="D73" s="48">
        <v>42000</v>
      </c>
      <c r="E73" s="46" t="s">
        <v>759</v>
      </c>
      <c r="F73" s="47"/>
    </row>
    <row r="74" spans="1:6" ht="23.25">
      <c r="A74" s="46">
        <v>2</v>
      </c>
      <c r="B74" s="46" t="s">
        <v>904</v>
      </c>
      <c r="C74" s="47" t="s">
        <v>905</v>
      </c>
      <c r="D74" s="48">
        <v>20000</v>
      </c>
      <c r="E74" s="46" t="s">
        <v>759</v>
      </c>
      <c r="F74" s="47"/>
    </row>
    <row r="75" spans="1:6" ht="23.25">
      <c r="A75" s="46">
        <v>3</v>
      </c>
      <c r="B75" s="46" t="s">
        <v>906</v>
      </c>
      <c r="C75" s="47" t="s">
        <v>907</v>
      </c>
      <c r="D75" s="48">
        <v>7200</v>
      </c>
      <c r="E75" s="46" t="s">
        <v>759</v>
      </c>
      <c r="F75" s="47"/>
    </row>
    <row r="76" spans="1:6" ht="23.25">
      <c r="A76" s="46">
        <v>4</v>
      </c>
      <c r="B76" s="46" t="s">
        <v>908</v>
      </c>
      <c r="C76" s="47" t="s">
        <v>909</v>
      </c>
      <c r="D76" s="48">
        <v>38800</v>
      </c>
      <c r="E76" s="46" t="s">
        <v>759</v>
      </c>
      <c r="F76" s="47"/>
    </row>
    <row r="77" spans="1:6" ht="23.25">
      <c r="A77" s="46">
        <v>5</v>
      </c>
      <c r="B77" s="46" t="s">
        <v>910</v>
      </c>
      <c r="C77" s="47" t="s">
        <v>911</v>
      </c>
      <c r="D77" s="48">
        <v>8500</v>
      </c>
      <c r="E77" s="46" t="s">
        <v>759</v>
      </c>
      <c r="F77" s="47"/>
    </row>
    <row r="78" spans="1:6" ht="23.25">
      <c r="A78" s="46">
        <v>6</v>
      </c>
      <c r="B78" s="46" t="s">
        <v>912</v>
      </c>
      <c r="C78" s="47" t="s">
        <v>913</v>
      </c>
      <c r="D78" s="48">
        <v>10500</v>
      </c>
      <c r="E78" s="46" t="s">
        <v>759</v>
      </c>
      <c r="F78" s="47"/>
    </row>
    <row r="79" spans="1:6" ht="23.25">
      <c r="A79" s="46"/>
      <c r="B79" s="47"/>
      <c r="C79" s="47"/>
      <c r="D79" s="48"/>
      <c r="E79" s="46"/>
      <c r="F79" s="47"/>
    </row>
    <row r="80" spans="1:6" ht="23.25">
      <c r="A80" s="46"/>
      <c r="B80" s="47"/>
      <c r="C80" s="47"/>
      <c r="D80" s="48"/>
      <c r="E80" s="46"/>
      <c r="F80" s="47"/>
    </row>
    <row r="81" spans="1:6" ht="23.25">
      <c r="A81" s="46"/>
      <c r="B81" s="47"/>
      <c r="C81" s="47"/>
      <c r="D81" s="48"/>
      <c r="E81" s="46"/>
      <c r="F81" s="47"/>
    </row>
    <row r="82" spans="1:6" ht="23.25">
      <c r="A82" s="46"/>
      <c r="B82" s="47"/>
      <c r="C82" s="47"/>
      <c r="D82" s="48"/>
      <c r="E82" s="46"/>
      <c r="F82" s="47"/>
    </row>
    <row r="83" spans="1:6" ht="23.25">
      <c r="A83" s="46"/>
      <c r="B83" s="47"/>
      <c r="C83" s="47"/>
      <c r="D83" s="48"/>
      <c r="E83" s="46"/>
      <c r="F83" s="47"/>
    </row>
    <row r="84" spans="1:6" ht="23.25">
      <c r="A84" s="46"/>
      <c r="B84" s="47"/>
      <c r="C84" s="47"/>
      <c r="D84" s="48"/>
      <c r="E84" s="46"/>
      <c r="F84" s="47"/>
    </row>
    <row r="85" spans="1:6" ht="23.25">
      <c r="A85" s="46"/>
      <c r="B85" s="47"/>
      <c r="C85" s="47"/>
      <c r="D85" s="48"/>
      <c r="E85" s="46"/>
      <c r="F85" s="47"/>
    </row>
    <row r="86" spans="1:6" ht="23.25">
      <c r="A86" s="46"/>
      <c r="B86" s="47"/>
      <c r="C86" s="47"/>
      <c r="D86" s="48"/>
      <c r="E86" s="46"/>
      <c r="F86" s="47"/>
    </row>
    <row r="87" spans="1:6" ht="23.25">
      <c r="A87" s="46"/>
      <c r="B87" s="47"/>
      <c r="C87" s="47"/>
      <c r="D87" s="48"/>
      <c r="E87" s="46"/>
      <c r="F87" s="47"/>
    </row>
    <row r="88" spans="1:6" ht="23.25">
      <c r="A88" s="46"/>
      <c r="B88" s="47"/>
      <c r="C88" s="47"/>
      <c r="D88" s="48"/>
      <c r="E88" s="46"/>
      <c r="F88" s="47"/>
    </row>
    <row r="89" spans="1:6" ht="23.25">
      <c r="A89" s="46"/>
      <c r="B89" s="47"/>
      <c r="C89" s="47"/>
      <c r="D89" s="48"/>
      <c r="E89" s="46"/>
      <c r="F89" s="47"/>
    </row>
    <row r="90" spans="1:6" ht="23.25">
      <c r="A90" s="46"/>
      <c r="B90" s="47"/>
      <c r="C90" s="47"/>
      <c r="D90" s="48"/>
      <c r="E90" s="46"/>
      <c r="F90" s="47"/>
    </row>
    <row r="91" spans="1:6" ht="23.25">
      <c r="A91" s="46"/>
      <c r="B91" s="47"/>
      <c r="C91" s="47"/>
      <c r="D91" s="48"/>
      <c r="E91" s="46"/>
      <c r="F91" s="47"/>
    </row>
    <row r="92" spans="1:6" ht="23.25">
      <c r="A92" s="46"/>
      <c r="B92" s="47"/>
      <c r="C92" s="47"/>
      <c r="D92" s="48"/>
      <c r="E92" s="46"/>
      <c r="F92" s="47"/>
    </row>
    <row r="93" spans="1:6" ht="23.25">
      <c r="A93" s="46"/>
      <c r="B93" s="47"/>
      <c r="C93" s="47"/>
      <c r="D93" s="48"/>
      <c r="E93" s="46"/>
      <c r="F93" s="47"/>
    </row>
    <row r="94" spans="1:6" ht="23.25">
      <c r="A94" s="46"/>
      <c r="B94" s="47"/>
      <c r="C94" s="47"/>
      <c r="D94" s="48"/>
      <c r="E94" s="46"/>
      <c r="F94" s="47"/>
    </row>
    <row r="95" spans="1:6" ht="23.25">
      <c r="A95" s="46"/>
      <c r="B95" s="47"/>
      <c r="C95" s="47"/>
      <c r="D95" s="48"/>
      <c r="E95" s="46"/>
      <c r="F95" s="47"/>
    </row>
    <row r="96" spans="1:6" ht="23.25">
      <c r="A96" s="46"/>
      <c r="B96" s="47"/>
      <c r="C96" s="47"/>
      <c r="D96" s="48"/>
      <c r="E96" s="46"/>
      <c r="F96" s="47"/>
    </row>
    <row r="97" spans="1:6" ht="23.25">
      <c r="A97" s="46"/>
      <c r="B97" s="47"/>
      <c r="C97" s="47"/>
      <c r="D97" s="48"/>
      <c r="E97" s="46"/>
      <c r="F97" s="47"/>
    </row>
    <row r="98" spans="1:6" ht="23.25">
      <c r="A98" s="46"/>
      <c r="B98" s="47"/>
      <c r="C98" s="47"/>
      <c r="D98" s="48"/>
      <c r="E98" s="46"/>
      <c r="F98" s="47"/>
    </row>
    <row r="99" spans="1:6" ht="23.25">
      <c r="A99" s="46"/>
      <c r="B99" s="47"/>
      <c r="C99" s="47"/>
      <c r="D99" s="48"/>
      <c r="E99" s="46"/>
      <c r="F99" s="47"/>
    </row>
    <row r="100" spans="1:6" ht="23.25">
      <c r="A100" s="46"/>
      <c r="B100" s="47"/>
      <c r="C100" s="47"/>
      <c r="D100" s="48"/>
      <c r="E100" s="46"/>
      <c r="F100" s="47"/>
    </row>
    <row r="101" spans="1:6" ht="23.25">
      <c r="A101" s="46"/>
      <c r="B101" s="47"/>
      <c r="C101" s="47"/>
      <c r="D101" s="48"/>
      <c r="E101" s="46"/>
      <c r="F101" s="47"/>
    </row>
    <row r="102" spans="1:6" ht="23.25">
      <c r="A102" s="46"/>
      <c r="B102" s="47"/>
      <c r="C102" s="47"/>
      <c r="D102" s="48"/>
      <c r="E102" s="46"/>
      <c r="F102" s="47"/>
    </row>
    <row r="103" spans="1:6" ht="23.25">
      <c r="A103" s="46"/>
      <c r="B103" s="47"/>
      <c r="C103" s="47"/>
      <c r="D103" s="48"/>
      <c r="E103" s="46"/>
      <c r="F103" s="47"/>
    </row>
    <row r="104" spans="1:6" ht="23.25">
      <c r="A104" s="46"/>
      <c r="B104" s="47"/>
      <c r="C104" s="47"/>
      <c r="D104" s="48"/>
      <c r="E104" s="46"/>
      <c r="F104" s="47"/>
    </row>
    <row r="105" spans="1:6" ht="24" thickBot="1">
      <c r="A105" s="311" t="s">
        <v>914</v>
      </c>
      <c r="B105" s="312"/>
      <c r="C105" s="313"/>
      <c r="D105" s="50">
        <v>127000</v>
      </c>
      <c r="E105" s="51"/>
      <c r="F105" s="51"/>
    </row>
    <row r="106" spans="1:6" ht="27" thickTop="1">
      <c r="A106" s="310" t="s">
        <v>915</v>
      </c>
      <c r="B106" s="310"/>
      <c r="C106" s="310"/>
      <c r="D106" s="310"/>
      <c r="E106" s="310"/>
      <c r="F106" s="310"/>
    </row>
    <row r="107" spans="1:6" ht="23.25">
      <c r="A107" s="46" t="s">
        <v>751</v>
      </c>
      <c r="B107" s="46" t="s">
        <v>752</v>
      </c>
      <c r="C107" s="46" t="s">
        <v>753</v>
      </c>
      <c r="D107" s="46" t="s">
        <v>754</v>
      </c>
      <c r="E107" s="46" t="s">
        <v>755</v>
      </c>
      <c r="F107" s="46" t="s">
        <v>756</v>
      </c>
    </row>
    <row r="108" spans="1:6" ht="23.25">
      <c r="A108" s="46">
        <v>1</v>
      </c>
      <c r="B108" s="46" t="s">
        <v>916</v>
      </c>
      <c r="C108" s="47" t="s">
        <v>917</v>
      </c>
      <c r="D108" s="48">
        <v>27000</v>
      </c>
      <c r="E108" s="46" t="s">
        <v>759</v>
      </c>
      <c r="F108" s="47"/>
    </row>
    <row r="109" spans="1:6" ht="23.25">
      <c r="A109" s="46">
        <v>2</v>
      </c>
      <c r="B109" s="46" t="s">
        <v>918</v>
      </c>
      <c r="C109" s="47" t="s">
        <v>919</v>
      </c>
      <c r="D109" s="48">
        <v>5000</v>
      </c>
      <c r="E109" s="46" t="s">
        <v>759</v>
      </c>
      <c r="F109" s="47"/>
    </row>
    <row r="110" spans="1:6" ht="23.25">
      <c r="A110" s="46">
        <v>3</v>
      </c>
      <c r="B110" s="46" t="s">
        <v>920</v>
      </c>
      <c r="C110" s="47" t="s">
        <v>921</v>
      </c>
      <c r="D110" s="48">
        <v>25200</v>
      </c>
      <c r="E110" s="46" t="s">
        <v>759</v>
      </c>
      <c r="F110" s="47"/>
    </row>
    <row r="111" spans="1:6" ht="23.25">
      <c r="A111" s="46">
        <v>4</v>
      </c>
      <c r="B111" s="46" t="s">
        <v>922</v>
      </c>
      <c r="C111" s="47" t="s">
        <v>923</v>
      </c>
      <c r="D111" s="48">
        <v>49500</v>
      </c>
      <c r="E111" s="46" t="s">
        <v>759</v>
      </c>
      <c r="F111" s="47"/>
    </row>
    <row r="112" spans="1:6" ht="23.25">
      <c r="A112" s="46">
        <v>5</v>
      </c>
      <c r="B112" s="46" t="s">
        <v>924</v>
      </c>
      <c r="C112" s="47" t="s">
        <v>925</v>
      </c>
      <c r="D112" s="48">
        <v>20000</v>
      </c>
      <c r="E112" s="46" t="s">
        <v>759</v>
      </c>
      <c r="F112" s="47"/>
    </row>
    <row r="113" spans="1:6" ht="23.25">
      <c r="A113" s="46">
        <v>6</v>
      </c>
      <c r="B113" s="46" t="s">
        <v>926</v>
      </c>
      <c r="C113" s="47" t="s">
        <v>927</v>
      </c>
      <c r="D113" s="48">
        <v>2200</v>
      </c>
      <c r="E113" s="46" t="s">
        <v>759</v>
      </c>
      <c r="F113" s="47"/>
    </row>
    <row r="114" spans="1:6" ht="23.25">
      <c r="A114" s="46">
        <v>7</v>
      </c>
      <c r="B114" s="46" t="s">
        <v>928</v>
      </c>
      <c r="C114" s="47" t="s">
        <v>929</v>
      </c>
      <c r="D114" s="48">
        <v>3200</v>
      </c>
      <c r="E114" s="46" t="s">
        <v>759</v>
      </c>
      <c r="F114" s="47"/>
    </row>
    <row r="115" spans="1:6" ht="23.25">
      <c r="A115" s="46">
        <v>8</v>
      </c>
      <c r="B115" s="46" t="s">
        <v>930</v>
      </c>
      <c r="C115" s="47" t="s">
        <v>931</v>
      </c>
      <c r="D115" s="48">
        <v>500</v>
      </c>
      <c r="E115" s="46" t="s">
        <v>759</v>
      </c>
      <c r="F115" s="47"/>
    </row>
    <row r="116" spans="1:6" ht="23.25">
      <c r="A116" s="46">
        <v>9</v>
      </c>
      <c r="B116" s="46" t="s">
        <v>932</v>
      </c>
      <c r="C116" s="47" t="s">
        <v>933</v>
      </c>
      <c r="D116" s="48">
        <v>1850</v>
      </c>
      <c r="E116" s="46" t="s">
        <v>759</v>
      </c>
      <c r="F116" s="47"/>
    </row>
    <row r="117" spans="1:6" ht="23.25">
      <c r="A117" s="46">
        <v>10</v>
      </c>
      <c r="B117" s="46" t="s">
        <v>934</v>
      </c>
      <c r="C117" s="47" t="s">
        <v>935</v>
      </c>
      <c r="D117" s="48">
        <v>6000</v>
      </c>
      <c r="E117" s="46" t="s">
        <v>759</v>
      </c>
      <c r="F117" s="47"/>
    </row>
    <row r="118" spans="1:6" ht="23.25">
      <c r="A118" s="46">
        <v>11</v>
      </c>
      <c r="B118" s="46" t="s">
        <v>936</v>
      </c>
      <c r="C118" s="47" t="s">
        <v>937</v>
      </c>
      <c r="D118" s="48">
        <v>3200</v>
      </c>
      <c r="E118" s="46" t="s">
        <v>759</v>
      </c>
      <c r="F118" s="47"/>
    </row>
    <row r="119" spans="1:6" ht="23.25">
      <c r="A119" s="46"/>
      <c r="B119" s="46"/>
      <c r="C119" s="47"/>
      <c r="D119" s="48"/>
      <c r="E119" s="46"/>
      <c r="F119" s="47"/>
    </row>
    <row r="120" spans="1:6" ht="23.25">
      <c r="A120" s="46"/>
      <c r="B120" s="47"/>
      <c r="C120" s="47"/>
      <c r="D120" s="48"/>
      <c r="E120" s="46"/>
      <c r="F120" s="47"/>
    </row>
    <row r="121" spans="1:6" ht="23.25">
      <c r="A121" s="46"/>
      <c r="B121" s="47"/>
      <c r="C121" s="47"/>
      <c r="D121" s="48"/>
      <c r="E121" s="46"/>
      <c r="F121" s="47"/>
    </row>
    <row r="122" spans="1:6" ht="23.25">
      <c r="A122" s="46"/>
      <c r="B122" s="47"/>
      <c r="C122" s="47"/>
      <c r="D122" s="48"/>
      <c r="E122" s="46"/>
      <c r="F122" s="47"/>
    </row>
    <row r="123" spans="1:6" ht="23.25">
      <c r="A123" s="46"/>
      <c r="B123" s="47"/>
      <c r="C123" s="47"/>
      <c r="D123" s="48"/>
      <c r="E123" s="46"/>
      <c r="F123" s="47"/>
    </row>
    <row r="124" spans="1:6" ht="23.25">
      <c r="A124" s="46"/>
      <c r="B124" s="47"/>
      <c r="C124" s="47"/>
      <c r="D124" s="48"/>
      <c r="E124" s="46"/>
      <c r="F124" s="47"/>
    </row>
    <row r="125" spans="1:6" ht="23.25">
      <c r="A125" s="46"/>
      <c r="B125" s="47"/>
      <c r="C125" s="47"/>
      <c r="D125" s="48"/>
      <c r="E125" s="46"/>
      <c r="F125" s="47"/>
    </row>
    <row r="126" spans="1:6" ht="23.25">
      <c r="A126" s="46"/>
      <c r="B126" s="47"/>
      <c r="C126" s="47"/>
      <c r="D126" s="48"/>
      <c r="E126" s="46"/>
      <c r="F126" s="47"/>
    </row>
    <row r="127" spans="1:6" ht="23.25">
      <c r="A127" s="46"/>
      <c r="B127" s="47"/>
      <c r="C127" s="47"/>
      <c r="D127" s="48"/>
      <c r="E127" s="46"/>
      <c r="F127" s="47"/>
    </row>
    <row r="128" spans="1:6" ht="23.25">
      <c r="A128" s="46"/>
      <c r="B128" s="47"/>
      <c r="C128" s="47"/>
      <c r="D128" s="48"/>
      <c r="E128" s="46"/>
      <c r="F128" s="47"/>
    </row>
    <row r="129" spans="1:6" ht="23.25">
      <c r="A129" s="46"/>
      <c r="B129" s="47"/>
      <c r="C129" s="47"/>
      <c r="D129" s="48"/>
      <c r="E129" s="46"/>
      <c r="F129" s="47"/>
    </row>
    <row r="130" spans="1:6" ht="23.25">
      <c r="A130" s="46"/>
      <c r="B130" s="47"/>
      <c r="C130" s="47"/>
      <c r="D130" s="48"/>
      <c r="E130" s="46"/>
      <c r="F130" s="47"/>
    </row>
    <row r="131" spans="1:6" ht="23.25">
      <c r="A131" s="46"/>
      <c r="B131" s="47"/>
      <c r="C131" s="47"/>
      <c r="D131" s="48"/>
      <c r="E131" s="46"/>
      <c r="F131" s="47"/>
    </row>
    <row r="132" spans="1:6" ht="23.25">
      <c r="A132" s="46"/>
      <c r="B132" s="47"/>
      <c r="C132" s="47"/>
      <c r="D132" s="48"/>
      <c r="E132" s="46"/>
      <c r="F132" s="47"/>
    </row>
    <row r="133" spans="1:6" ht="23.25">
      <c r="A133" s="46"/>
      <c r="B133" s="47"/>
      <c r="C133" s="47"/>
      <c r="D133" s="48"/>
      <c r="E133" s="46"/>
      <c r="F133" s="47"/>
    </row>
    <row r="134" spans="1:6" ht="23.25">
      <c r="A134" s="46"/>
      <c r="B134" s="47"/>
      <c r="C134" s="47"/>
      <c r="D134" s="48"/>
      <c r="E134" s="46"/>
      <c r="F134" s="47"/>
    </row>
    <row r="135" spans="1:6" ht="23.25">
      <c r="A135" s="46"/>
      <c r="B135" s="47"/>
      <c r="C135" s="47"/>
      <c r="D135" s="48"/>
      <c r="E135" s="46"/>
      <c r="F135" s="47"/>
    </row>
    <row r="136" spans="1:6" ht="23.25">
      <c r="A136" s="46"/>
      <c r="B136" s="47"/>
      <c r="C136" s="47"/>
      <c r="D136" s="48"/>
      <c r="E136" s="46"/>
      <c r="F136" s="47"/>
    </row>
    <row r="137" spans="1:6" ht="23.25">
      <c r="A137" s="46"/>
      <c r="B137" s="47"/>
      <c r="C137" s="47"/>
      <c r="D137" s="48"/>
      <c r="E137" s="46"/>
      <c r="F137" s="47"/>
    </row>
    <row r="138" spans="1:6" ht="23.25">
      <c r="A138" s="46"/>
      <c r="B138" s="47"/>
      <c r="C138" s="47"/>
      <c r="D138" s="48"/>
      <c r="E138" s="46"/>
      <c r="F138" s="47"/>
    </row>
    <row r="139" spans="1:6" ht="23.25">
      <c r="A139" s="46"/>
      <c r="B139" s="47"/>
      <c r="C139" s="47"/>
      <c r="D139" s="48"/>
      <c r="E139" s="46"/>
      <c r="F139" s="47"/>
    </row>
    <row r="140" spans="1:6" ht="24" thickBot="1">
      <c r="A140" s="311" t="s">
        <v>938</v>
      </c>
      <c r="B140" s="312"/>
      <c r="C140" s="313"/>
      <c r="D140" s="50">
        <v>143650</v>
      </c>
      <c r="E140" s="51"/>
      <c r="F140" s="51"/>
    </row>
    <row r="141" spans="1:6" ht="27" thickTop="1">
      <c r="A141" s="310" t="s">
        <v>939</v>
      </c>
      <c r="B141" s="310"/>
      <c r="C141" s="310"/>
      <c r="D141" s="310"/>
      <c r="E141" s="310"/>
      <c r="F141" s="310"/>
    </row>
    <row r="142" spans="1:6" ht="23.25">
      <c r="A142" s="46" t="s">
        <v>751</v>
      </c>
      <c r="B142" s="46" t="s">
        <v>752</v>
      </c>
      <c r="C142" s="46" t="s">
        <v>753</v>
      </c>
      <c r="D142" s="46" t="s">
        <v>754</v>
      </c>
      <c r="E142" s="46" t="s">
        <v>755</v>
      </c>
      <c r="F142" s="46" t="s">
        <v>756</v>
      </c>
    </row>
    <row r="143" spans="1:6" ht="23.25">
      <c r="A143" s="46">
        <v>1</v>
      </c>
      <c r="B143" s="46" t="s">
        <v>940</v>
      </c>
      <c r="C143" s="47" t="s">
        <v>941</v>
      </c>
      <c r="D143" s="48">
        <v>4200</v>
      </c>
      <c r="E143" s="46" t="s">
        <v>759</v>
      </c>
      <c r="F143" s="47"/>
    </row>
    <row r="144" spans="1:6" ht="23.25">
      <c r="A144" s="46">
        <v>2</v>
      </c>
      <c r="B144" s="46" t="s">
        <v>942</v>
      </c>
      <c r="C144" s="47" t="s">
        <v>943</v>
      </c>
      <c r="D144" s="48">
        <v>9600</v>
      </c>
      <c r="E144" s="46" t="s">
        <v>759</v>
      </c>
      <c r="F144" s="47"/>
    </row>
    <row r="145" spans="1:6" ht="23.25">
      <c r="A145" s="46">
        <v>3</v>
      </c>
      <c r="B145" s="46" t="s">
        <v>944</v>
      </c>
      <c r="C145" s="47" t="s">
        <v>781</v>
      </c>
      <c r="D145" s="48">
        <v>3200</v>
      </c>
      <c r="E145" s="46" t="s">
        <v>759</v>
      </c>
      <c r="F145" s="47"/>
    </row>
    <row r="146" spans="1:6" ht="23.25">
      <c r="A146" s="46">
        <v>4</v>
      </c>
      <c r="B146" s="46" t="s">
        <v>945</v>
      </c>
      <c r="C146" s="49" t="s">
        <v>946</v>
      </c>
      <c r="D146" s="48">
        <v>49000</v>
      </c>
      <c r="E146" s="46" t="s">
        <v>759</v>
      </c>
      <c r="F146" s="47"/>
    </row>
    <row r="147" spans="1:6" ht="23.25">
      <c r="A147" s="46">
        <v>5</v>
      </c>
      <c r="B147" s="46" t="s">
        <v>947</v>
      </c>
      <c r="C147" s="47" t="s">
        <v>948</v>
      </c>
      <c r="D147" s="48">
        <v>48000</v>
      </c>
      <c r="E147" s="46" t="s">
        <v>759</v>
      </c>
      <c r="F147" s="47"/>
    </row>
    <row r="148" spans="1:6" ht="23.25">
      <c r="A148" s="46">
        <v>6</v>
      </c>
      <c r="B148" s="46" t="s">
        <v>949</v>
      </c>
      <c r="C148" s="47" t="s">
        <v>950</v>
      </c>
      <c r="D148" s="48">
        <v>33900</v>
      </c>
      <c r="E148" s="46" t="s">
        <v>759</v>
      </c>
      <c r="F148" s="47"/>
    </row>
    <row r="149" spans="1:6" ht="23.25">
      <c r="A149" s="46"/>
      <c r="B149" s="46"/>
      <c r="C149" s="47"/>
      <c r="D149" s="48"/>
      <c r="E149" s="46"/>
      <c r="F149" s="47"/>
    </row>
    <row r="150" spans="1:6" ht="23.25">
      <c r="A150" s="46"/>
      <c r="B150" s="47"/>
      <c r="C150" s="47"/>
      <c r="D150" s="48"/>
      <c r="E150" s="46"/>
      <c r="F150" s="47"/>
    </row>
    <row r="151" spans="1:6" ht="23.25">
      <c r="A151" s="46"/>
      <c r="B151" s="47"/>
      <c r="C151" s="47"/>
      <c r="D151" s="48"/>
      <c r="E151" s="46"/>
      <c r="F151" s="47"/>
    </row>
    <row r="152" spans="1:6" ht="23.25">
      <c r="A152" s="46"/>
      <c r="B152" s="47"/>
      <c r="C152" s="47"/>
      <c r="D152" s="48"/>
      <c r="E152" s="46"/>
      <c r="F152" s="47"/>
    </row>
    <row r="153" spans="1:6" ht="23.25">
      <c r="A153" s="46"/>
      <c r="B153" s="47"/>
      <c r="C153" s="47"/>
      <c r="D153" s="48"/>
      <c r="E153" s="46"/>
      <c r="F153" s="47"/>
    </row>
    <row r="154" spans="1:6" ht="23.25">
      <c r="A154" s="46"/>
      <c r="B154" s="47"/>
      <c r="C154" s="47"/>
      <c r="D154" s="48"/>
      <c r="E154" s="46"/>
      <c r="F154" s="47"/>
    </row>
    <row r="155" spans="1:6" ht="23.25">
      <c r="A155" s="46"/>
      <c r="B155" s="47"/>
      <c r="C155" s="47"/>
      <c r="D155" s="48"/>
      <c r="E155" s="46"/>
      <c r="F155" s="47"/>
    </row>
    <row r="156" spans="1:6" ht="23.25">
      <c r="A156" s="46"/>
      <c r="B156" s="47"/>
      <c r="C156" s="47"/>
      <c r="D156" s="48"/>
      <c r="E156" s="46"/>
      <c r="F156" s="47"/>
    </row>
    <row r="157" spans="1:6" ht="23.25">
      <c r="A157" s="46"/>
      <c r="B157" s="47"/>
      <c r="C157" s="47"/>
      <c r="D157" s="48"/>
      <c r="E157" s="46"/>
      <c r="F157" s="47"/>
    </row>
    <row r="158" spans="1:6" ht="23.25">
      <c r="A158" s="46"/>
      <c r="B158" s="47"/>
      <c r="C158" s="47"/>
      <c r="D158" s="48"/>
      <c r="E158" s="46"/>
      <c r="F158" s="47"/>
    </row>
    <row r="159" spans="1:6" ht="23.25">
      <c r="A159" s="46"/>
      <c r="B159" s="47"/>
      <c r="C159" s="47"/>
      <c r="D159" s="48"/>
      <c r="E159" s="46"/>
      <c r="F159" s="47"/>
    </row>
    <row r="160" spans="1:6" ht="23.25">
      <c r="A160" s="46"/>
      <c r="B160" s="47"/>
      <c r="C160" s="47"/>
      <c r="D160" s="48"/>
      <c r="E160" s="46"/>
      <c r="F160" s="47"/>
    </row>
    <row r="161" spans="1:6" ht="23.25">
      <c r="A161" s="46"/>
      <c r="B161" s="47"/>
      <c r="C161" s="47"/>
      <c r="D161" s="48"/>
      <c r="E161" s="46"/>
      <c r="F161" s="47"/>
    </row>
    <row r="162" spans="1:6" ht="23.25">
      <c r="A162" s="46"/>
      <c r="B162" s="47"/>
      <c r="C162" s="47"/>
      <c r="D162" s="48"/>
      <c r="E162" s="46"/>
      <c r="F162" s="47"/>
    </row>
    <row r="163" spans="1:6" ht="23.25">
      <c r="A163" s="46"/>
      <c r="B163" s="47"/>
      <c r="C163" s="47"/>
      <c r="D163" s="48"/>
      <c r="E163" s="46"/>
      <c r="F163" s="47"/>
    </row>
    <row r="164" spans="1:6" ht="23.25">
      <c r="A164" s="46"/>
      <c r="B164" s="47"/>
      <c r="C164" s="47"/>
      <c r="D164" s="48"/>
      <c r="E164" s="46"/>
      <c r="F164" s="47"/>
    </row>
    <row r="165" spans="1:6" ht="23.25">
      <c r="A165" s="46"/>
      <c r="B165" s="47"/>
      <c r="C165" s="47"/>
      <c r="D165" s="48"/>
      <c r="E165" s="46"/>
      <c r="F165" s="47"/>
    </row>
    <row r="166" spans="1:6" ht="23.25">
      <c r="A166" s="46"/>
      <c r="B166" s="47"/>
      <c r="C166" s="47"/>
      <c r="D166" s="48"/>
      <c r="E166" s="46"/>
      <c r="F166" s="47"/>
    </row>
    <row r="167" spans="1:6" ht="23.25">
      <c r="A167" s="46"/>
      <c r="B167" s="47"/>
      <c r="C167" s="47"/>
      <c r="D167" s="48"/>
      <c r="E167" s="46"/>
      <c r="F167" s="47"/>
    </row>
    <row r="168" spans="1:6" ht="23.25">
      <c r="A168" s="46"/>
      <c r="B168" s="47"/>
      <c r="C168" s="47"/>
      <c r="D168" s="48"/>
      <c r="E168" s="46"/>
      <c r="F168" s="47"/>
    </row>
    <row r="169" spans="1:6" ht="23.25">
      <c r="A169" s="46"/>
      <c r="B169" s="47"/>
      <c r="C169" s="47"/>
      <c r="D169" s="48"/>
      <c r="E169" s="46"/>
      <c r="F169" s="47"/>
    </row>
    <row r="170" spans="1:6" ht="23.25">
      <c r="A170" s="46"/>
      <c r="B170" s="47"/>
      <c r="C170" s="47"/>
      <c r="D170" s="48"/>
      <c r="E170" s="46"/>
      <c r="F170" s="47"/>
    </row>
    <row r="171" spans="1:6" ht="23.25">
      <c r="A171" s="46"/>
      <c r="B171" s="47"/>
      <c r="C171" s="47"/>
      <c r="D171" s="48"/>
      <c r="E171" s="46"/>
      <c r="F171" s="47"/>
    </row>
    <row r="172" spans="1:6" ht="23.25">
      <c r="A172" s="46"/>
      <c r="B172" s="47"/>
      <c r="C172" s="47"/>
      <c r="D172" s="48"/>
      <c r="E172" s="46"/>
      <c r="F172" s="47"/>
    </row>
    <row r="173" spans="1:6" ht="23.25">
      <c r="A173" s="46"/>
      <c r="B173" s="47"/>
      <c r="C173" s="47"/>
      <c r="D173" s="48"/>
      <c r="E173" s="46"/>
      <c r="F173" s="47"/>
    </row>
    <row r="174" spans="1:6" ht="23.25">
      <c r="A174" s="46"/>
      <c r="B174" s="47"/>
      <c r="C174" s="47"/>
      <c r="D174" s="48"/>
      <c r="E174" s="46"/>
      <c r="F174" s="47"/>
    </row>
    <row r="175" spans="1:6" ht="24" thickBot="1">
      <c r="A175" s="311" t="s">
        <v>951</v>
      </c>
      <c r="B175" s="312"/>
      <c r="C175" s="313"/>
      <c r="D175" s="50">
        <v>147900</v>
      </c>
      <c r="E175" s="51"/>
      <c r="F175" s="51"/>
    </row>
    <row r="176" spans="1:6" ht="27" thickTop="1">
      <c r="A176" s="310" t="s">
        <v>952</v>
      </c>
      <c r="B176" s="310"/>
      <c r="C176" s="310"/>
      <c r="D176" s="310"/>
      <c r="E176" s="310"/>
      <c r="F176" s="310"/>
    </row>
    <row r="177" spans="1:6" ht="23.25">
      <c r="A177" s="46" t="s">
        <v>751</v>
      </c>
      <c r="B177" s="46" t="s">
        <v>752</v>
      </c>
      <c r="C177" s="46" t="s">
        <v>753</v>
      </c>
      <c r="D177" s="46" t="s">
        <v>754</v>
      </c>
      <c r="E177" s="46" t="s">
        <v>755</v>
      </c>
      <c r="F177" s="46" t="s">
        <v>756</v>
      </c>
    </row>
    <row r="178" spans="1:6" ht="23.25">
      <c r="A178" s="46">
        <v>1</v>
      </c>
      <c r="B178" s="46" t="s">
        <v>953</v>
      </c>
      <c r="C178" s="47" t="s">
        <v>954</v>
      </c>
      <c r="D178" s="48" t="s">
        <v>598</v>
      </c>
      <c r="E178" s="46" t="s">
        <v>759</v>
      </c>
      <c r="F178" s="47" t="s">
        <v>760</v>
      </c>
    </row>
    <row r="179" spans="1:6" ht="23.25">
      <c r="A179" s="46">
        <v>2</v>
      </c>
      <c r="B179" s="46" t="s">
        <v>955</v>
      </c>
      <c r="C179" s="47" t="s">
        <v>956</v>
      </c>
      <c r="D179" s="48" t="s">
        <v>598</v>
      </c>
      <c r="E179" s="46" t="s">
        <v>759</v>
      </c>
      <c r="F179" s="47" t="s">
        <v>760</v>
      </c>
    </row>
    <row r="180" spans="1:6" ht="23.25">
      <c r="A180" s="46"/>
      <c r="B180" s="46"/>
      <c r="C180" s="47" t="s">
        <v>957</v>
      </c>
      <c r="D180" s="48"/>
      <c r="E180" s="46"/>
      <c r="F180" s="47"/>
    </row>
    <row r="181" spans="1:6" ht="23.25">
      <c r="A181" s="46">
        <v>3</v>
      </c>
      <c r="B181" s="46" t="s">
        <v>958</v>
      </c>
      <c r="C181" s="47" t="s">
        <v>959</v>
      </c>
      <c r="D181" s="48">
        <v>24900</v>
      </c>
      <c r="E181" s="46" t="s">
        <v>759</v>
      </c>
      <c r="F181" s="47"/>
    </row>
    <row r="182" spans="1:6" ht="23.25">
      <c r="A182" s="46"/>
      <c r="B182" s="46"/>
      <c r="C182" s="47" t="s">
        <v>960</v>
      </c>
      <c r="D182" s="48"/>
      <c r="E182" s="46"/>
      <c r="F182" s="47"/>
    </row>
    <row r="183" spans="1:6" ht="23.25">
      <c r="A183" s="46">
        <v>4</v>
      </c>
      <c r="B183" s="46" t="s">
        <v>961</v>
      </c>
      <c r="C183" s="47" t="s">
        <v>962</v>
      </c>
      <c r="D183" s="48">
        <v>14120</v>
      </c>
      <c r="E183" s="46" t="s">
        <v>759</v>
      </c>
      <c r="F183" s="47"/>
    </row>
    <row r="184" spans="1:6" ht="23.25">
      <c r="A184" s="46"/>
      <c r="B184" s="47"/>
      <c r="C184" s="47"/>
      <c r="D184" s="48"/>
      <c r="E184" s="46"/>
      <c r="F184" s="47"/>
    </row>
    <row r="185" spans="1:6" ht="23.25">
      <c r="A185" s="46"/>
      <c r="B185" s="47"/>
      <c r="C185" s="47"/>
      <c r="D185" s="48"/>
      <c r="E185" s="46"/>
      <c r="F185" s="47"/>
    </row>
    <row r="186" spans="1:6" ht="23.25">
      <c r="A186" s="46"/>
      <c r="B186" s="47"/>
      <c r="C186" s="47"/>
      <c r="D186" s="48"/>
      <c r="E186" s="46"/>
      <c r="F186" s="47"/>
    </row>
    <row r="187" spans="1:6" ht="23.25">
      <c r="A187" s="46"/>
      <c r="B187" s="47"/>
      <c r="C187" s="47"/>
      <c r="D187" s="48"/>
      <c r="E187" s="46"/>
      <c r="F187" s="47"/>
    </row>
    <row r="188" spans="1:6" ht="23.25">
      <c r="A188" s="46"/>
      <c r="B188" s="47"/>
      <c r="C188" s="47"/>
      <c r="D188" s="48"/>
      <c r="E188" s="46"/>
      <c r="F188" s="47"/>
    </row>
    <row r="189" spans="1:6" ht="23.25">
      <c r="A189" s="46"/>
      <c r="B189" s="47"/>
      <c r="C189" s="47"/>
      <c r="D189" s="48"/>
      <c r="E189" s="46"/>
      <c r="F189" s="47"/>
    </row>
    <row r="190" spans="1:6" ht="23.25">
      <c r="A190" s="46"/>
      <c r="B190" s="47"/>
      <c r="C190" s="47"/>
      <c r="D190" s="48"/>
      <c r="E190" s="46"/>
      <c r="F190" s="47"/>
    </row>
    <row r="191" spans="1:6" ht="23.25">
      <c r="A191" s="46"/>
      <c r="B191" s="47"/>
      <c r="C191" s="47"/>
      <c r="D191" s="48"/>
      <c r="E191" s="46"/>
      <c r="F191" s="47"/>
    </row>
    <row r="192" spans="1:6" ht="23.25">
      <c r="A192" s="46"/>
      <c r="B192" s="47"/>
      <c r="C192" s="47"/>
      <c r="D192" s="48"/>
      <c r="E192" s="46"/>
      <c r="F192" s="47"/>
    </row>
    <row r="193" spans="1:6" ht="23.25">
      <c r="A193" s="46"/>
      <c r="B193" s="47"/>
      <c r="C193" s="47"/>
      <c r="D193" s="48"/>
      <c r="E193" s="46"/>
      <c r="F193" s="47"/>
    </row>
    <row r="194" spans="1:6" ht="23.25">
      <c r="A194" s="46"/>
      <c r="B194" s="47"/>
      <c r="C194" s="47"/>
      <c r="D194" s="48"/>
      <c r="E194" s="46"/>
      <c r="F194" s="47"/>
    </row>
    <row r="195" spans="1:6" ht="23.25">
      <c r="A195" s="46"/>
      <c r="B195" s="47"/>
      <c r="C195" s="47"/>
      <c r="D195" s="48"/>
      <c r="E195" s="46"/>
      <c r="F195" s="47"/>
    </row>
    <row r="196" spans="1:6" ht="23.25">
      <c r="A196" s="46"/>
      <c r="B196" s="47"/>
      <c r="C196" s="47"/>
      <c r="D196" s="48"/>
      <c r="E196" s="46"/>
      <c r="F196" s="47"/>
    </row>
    <row r="197" spans="1:6" ht="23.25">
      <c r="A197" s="46"/>
      <c r="B197" s="47"/>
      <c r="C197" s="47"/>
      <c r="D197" s="48"/>
      <c r="E197" s="46"/>
      <c r="F197" s="47"/>
    </row>
    <row r="198" spans="1:6" ht="23.25">
      <c r="A198" s="46"/>
      <c r="B198" s="47"/>
      <c r="C198" s="47"/>
      <c r="D198" s="48"/>
      <c r="E198" s="46"/>
      <c r="F198" s="47"/>
    </row>
    <row r="199" spans="1:6" ht="23.25">
      <c r="A199" s="46"/>
      <c r="B199" s="47"/>
      <c r="C199" s="47"/>
      <c r="D199" s="48"/>
      <c r="E199" s="46"/>
      <c r="F199" s="47"/>
    </row>
    <row r="200" spans="1:6" ht="23.25">
      <c r="A200" s="46"/>
      <c r="B200" s="47"/>
      <c r="C200" s="47"/>
      <c r="D200" s="48"/>
      <c r="E200" s="46"/>
      <c r="F200" s="47"/>
    </row>
    <row r="201" spans="1:6" ht="23.25">
      <c r="A201" s="46"/>
      <c r="B201" s="47"/>
      <c r="C201" s="47"/>
      <c r="D201" s="48"/>
      <c r="E201" s="46"/>
      <c r="F201" s="47"/>
    </row>
    <row r="202" spans="1:6" ht="23.25">
      <c r="A202" s="46"/>
      <c r="B202" s="47"/>
      <c r="C202" s="47"/>
      <c r="D202" s="48"/>
      <c r="E202" s="46"/>
      <c r="F202" s="47"/>
    </row>
    <row r="203" spans="1:6" ht="23.25">
      <c r="A203" s="46"/>
      <c r="B203" s="47"/>
      <c r="C203" s="47"/>
      <c r="D203" s="48"/>
      <c r="E203" s="46"/>
      <c r="F203" s="47"/>
    </row>
    <row r="204" spans="1:6" ht="23.25">
      <c r="A204" s="46"/>
      <c r="B204" s="47"/>
      <c r="C204" s="47"/>
      <c r="D204" s="48"/>
      <c r="E204" s="46"/>
      <c r="F204" s="47"/>
    </row>
    <row r="205" spans="1:6" ht="23.25">
      <c r="A205" s="46"/>
      <c r="B205" s="47"/>
      <c r="C205" s="47"/>
      <c r="D205" s="48"/>
      <c r="E205" s="46"/>
      <c r="F205" s="47"/>
    </row>
    <row r="206" spans="1:6" ht="23.25">
      <c r="A206" s="46"/>
      <c r="B206" s="47"/>
      <c r="C206" s="47"/>
      <c r="D206" s="48"/>
      <c r="E206" s="46"/>
      <c r="F206" s="47"/>
    </row>
    <row r="207" spans="1:6" ht="23.25">
      <c r="A207" s="46"/>
      <c r="B207" s="47"/>
      <c r="C207" s="47"/>
      <c r="D207" s="48"/>
      <c r="E207" s="46"/>
      <c r="F207" s="47"/>
    </row>
    <row r="208" spans="1:6" ht="23.25">
      <c r="A208" s="46"/>
      <c r="B208" s="47"/>
      <c r="C208" s="47"/>
      <c r="D208" s="48"/>
      <c r="E208" s="46"/>
      <c r="F208" s="47"/>
    </row>
    <row r="209" spans="1:6" ht="23.25">
      <c r="A209" s="46"/>
      <c r="B209" s="47"/>
      <c r="C209" s="47"/>
      <c r="D209" s="48"/>
      <c r="E209" s="46"/>
      <c r="F209" s="47"/>
    </row>
    <row r="210" spans="1:6" ht="24" thickBot="1">
      <c r="A210" s="311" t="s">
        <v>963</v>
      </c>
      <c r="B210" s="312"/>
      <c r="C210" s="313"/>
      <c r="D210" s="50">
        <v>39020</v>
      </c>
      <c r="E210" s="51"/>
      <c r="F210" s="51"/>
    </row>
    <row r="211" spans="1:6" ht="27" thickTop="1">
      <c r="A211" s="310" t="s">
        <v>964</v>
      </c>
      <c r="B211" s="310"/>
      <c r="C211" s="310"/>
      <c r="D211" s="310"/>
      <c r="E211" s="310"/>
      <c r="F211" s="310"/>
    </row>
    <row r="212" spans="1:6" ht="23.25">
      <c r="A212" s="46" t="s">
        <v>751</v>
      </c>
      <c r="B212" s="46" t="s">
        <v>752</v>
      </c>
      <c r="C212" s="46" t="s">
        <v>753</v>
      </c>
      <c r="D212" s="46" t="s">
        <v>754</v>
      </c>
      <c r="E212" s="46" t="s">
        <v>755</v>
      </c>
      <c r="F212" s="46" t="s">
        <v>756</v>
      </c>
    </row>
    <row r="213" spans="1:6" ht="23.25">
      <c r="A213" s="46">
        <v>1</v>
      </c>
      <c r="B213" s="46" t="s">
        <v>965</v>
      </c>
      <c r="C213" s="47" t="s">
        <v>966</v>
      </c>
      <c r="D213" s="48">
        <v>11000</v>
      </c>
      <c r="E213" s="46" t="s">
        <v>759</v>
      </c>
      <c r="F213" s="47"/>
    </row>
    <row r="214" spans="1:6" ht="23.25">
      <c r="A214" s="46">
        <v>2</v>
      </c>
      <c r="B214" s="46" t="s">
        <v>967</v>
      </c>
      <c r="C214" s="47" t="s">
        <v>968</v>
      </c>
      <c r="D214" s="48">
        <v>9600</v>
      </c>
      <c r="E214" s="46" t="s">
        <v>759</v>
      </c>
      <c r="F214" s="47"/>
    </row>
    <row r="215" spans="1:6" ht="23.25">
      <c r="A215" s="46">
        <v>3</v>
      </c>
      <c r="B215" s="46" t="s">
        <v>969</v>
      </c>
      <c r="C215" s="49" t="s">
        <v>797</v>
      </c>
      <c r="D215" s="48">
        <v>76000</v>
      </c>
      <c r="E215" s="46" t="s">
        <v>759</v>
      </c>
      <c r="F215" s="47"/>
    </row>
    <row r="216" spans="1:6" ht="23.25">
      <c r="A216" s="46"/>
      <c r="B216" s="46"/>
      <c r="C216" s="47" t="s">
        <v>798</v>
      </c>
      <c r="D216" s="48"/>
      <c r="E216" s="46"/>
      <c r="F216" s="47"/>
    </row>
    <row r="217" spans="1:6" ht="23.25">
      <c r="A217" s="46">
        <v>4</v>
      </c>
      <c r="B217" s="46" t="s">
        <v>970</v>
      </c>
      <c r="C217" s="49" t="s">
        <v>797</v>
      </c>
      <c r="D217" s="48">
        <v>66500</v>
      </c>
      <c r="E217" s="46" t="s">
        <v>759</v>
      </c>
      <c r="F217" s="47"/>
    </row>
    <row r="218" spans="1:6" ht="23.25">
      <c r="A218" s="46"/>
      <c r="B218" s="46"/>
      <c r="C218" s="47" t="s">
        <v>798</v>
      </c>
      <c r="D218" s="48"/>
      <c r="E218" s="46"/>
      <c r="F218" s="47"/>
    </row>
    <row r="219" spans="1:6" ht="23.25">
      <c r="A219" s="46">
        <v>5</v>
      </c>
      <c r="B219" s="46" t="s">
        <v>971</v>
      </c>
      <c r="C219" s="47" t="s">
        <v>972</v>
      </c>
      <c r="D219" s="48">
        <v>2500</v>
      </c>
      <c r="E219" s="46" t="s">
        <v>759</v>
      </c>
      <c r="F219" s="47"/>
    </row>
    <row r="220" spans="1:6" ht="23.25">
      <c r="A220" s="46">
        <v>6</v>
      </c>
      <c r="B220" s="46" t="s">
        <v>973</v>
      </c>
      <c r="C220" s="47" t="s">
        <v>974</v>
      </c>
      <c r="D220" s="48">
        <v>3500</v>
      </c>
      <c r="E220" s="46" t="s">
        <v>759</v>
      </c>
      <c r="F220" s="47"/>
    </row>
    <row r="221" spans="1:6" ht="23.25">
      <c r="A221" s="46">
        <v>7</v>
      </c>
      <c r="B221" s="46" t="s">
        <v>975</v>
      </c>
      <c r="C221" s="47" t="s">
        <v>976</v>
      </c>
      <c r="D221" s="48">
        <v>4200</v>
      </c>
      <c r="E221" s="46" t="s">
        <v>977</v>
      </c>
      <c r="F221" s="47"/>
    </row>
    <row r="222" spans="1:6" ht="23.25">
      <c r="A222" s="46"/>
      <c r="B222" s="47"/>
      <c r="C222" s="47"/>
      <c r="D222" s="48"/>
      <c r="E222" s="46" t="s">
        <v>978</v>
      </c>
      <c r="F222" s="47"/>
    </row>
    <row r="223" spans="1:6" ht="23.25">
      <c r="A223" s="46"/>
      <c r="B223" s="47"/>
      <c r="C223" s="47"/>
      <c r="D223" s="48"/>
      <c r="E223" s="46"/>
      <c r="F223" s="47"/>
    </row>
    <row r="224" spans="1:6" ht="23.25">
      <c r="A224" s="46"/>
      <c r="B224" s="47"/>
      <c r="C224" s="47"/>
      <c r="D224" s="48"/>
      <c r="E224" s="46"/>
      <c r="F224" s="47"/>
    </row>
    <row r="225" spans="1:6" ht="23.25">
      <c r="A225" s="46"/>
      <c r="B225" s="47"/>
      <c r="C225" s="47"/>
      <c r="D225" s="48"/>
      <c r="E225" s="46"/>
      <c r="F225" s="47"/>
    </row>
    <row r="226" spans="1:6" ht="23.25">
      <c r="A226" s="46"/>
      <c r="B226" s="47"/>
      <c r="C226" s="47"/>
      <c r="D226" s="48"/>
      <c r="E226" s="46"/>
      <c r="F226" s="47"/>
    </row>
    <row r="227" spans="1:6" ht="23.25">
      <c r="A227" s="46"/>
      <c r="B227" s="47"/>
      <c r="C227" s="47"/>
      <c r="D227" s="48"/>
      <c r="E227" s="46"/>
      <c r="F227" s="47"/>
    </row>
    <row r="228" spans="1:6" ht="23.25">
      <c r="A228" s="46"/>
      <c r="B228" s="47"/>
      <c r="C228" s="47"/>
      <c r="D228" s="48"/>
      <c r="E228" s="46"/>
      <c r="F228" s="47"/>
    </row>
    <row r="229" spans="1:6" ht="23.25">
      <c r="A229" s="46"/>
      <c r="B229" s="47"/>
      <c r="C229" s="47"/>
      <c r="D229" s="48"/>
      <c r="E229" s="46"/>
      <c r="F229" s="47"/>
    </row>
    <row r="230" spans="1:6" ht="23.25">
      <c r="A230" s="46"/>
      <c r="B230" s="47"/>
      <c r="C230" s="47"/>
      <c r="D230" s="48"/>
      <c r="E230" s="46"/>
      <c r="F230" s="47"/>
    </row>
    <row r="231" spans="1:6" ht="23.25">
      <c r="A231" s="46"/>
      <c r="B231" s="47"/>
      <c r="C231" s="47"/>
      <c r="D231" s="48"/>
      <c r="E231" s="46"/>
      <c r="F231" s="47"/>
    </row>
    <row r="232" spans="1:6" ht="23.25">
      <c r="A232" s="46"/>
      <c r="B232" s="47"/>
      <c r="C232" s="47"/>
      <c r="D232" s="48"/>
      <c r="E232" s="46"/>
      <c r="F232" s="47"/>
    </row>
    <row r="233" spans="1:6" ht="23.25">
      <c r="A233" s="46"/>
      <c r="B233" s="47"/>
      <c r="C233" s="47"/>
      <c r="D233" s="48"/>
      <c r="E233" s="46"/>
      <c r="F233" s="47"/>
    </row>
    <row r="234" spans="1:6" ht="23.25">
      <c r="A234" s="46"/>
      <c r="B234" s="47"/>
      <c r="C234" s="47"/>
      <c r="D234" s="48"/>
      <c r="E234" s="46"/>
      <c r="F234" s="47"/>
    </row>
    <row r="235" spans="1:6" ht="23.25">
      <c r="A235" s="46"/>
      <c r="B235" s="47"/>
      <c r="C235" s="47"/>
      <c r="D235" s="48"/>
      <c r="E235" s="46"/>
      <c r="F235" s="47"/>
    </row>
    <row r="236" spans="1:6" ht="23.25">
      <c r="A236" s="46"/>
      <c r="B236" s="47"/>
      <c r="C236" s="47"/>
      <c r="D236" s="48"/>
      <c r="E236" s="46"/>
      <c r="F236" s="47"/>
    </row>
    <row r="237" spans="1:6" ht="23.25">
      <c r="A237" s="46"/>
      <c r="B237" s="47"/>
      <c r="C237" s="47"/>
      <c r="D237" s="48"/>
      <c r="E237" s="46"/>
      <c r="F237" s="47"/>
    </row>
    <row r="238" spans="1:6" ht="23.25">
      <c r="A238" s="46"/>
      <c r="B238" s="47"/>
      <c r="C238" s="47"/>
      <c r="D238" s="48"/>
      <c r="E238" s="46"/>
      <c r="F238" s="47"/>
    </row>
    <row r="239" spans="1:6" ht="23.25">
      <c r="A239" s="46"/>
      <c r="B239" s="47"/>
      <c r="C239" s="47"/>
      <c r="D239" s="48"/>
      <c r="E239" s="46"/>
      <c r="F239" s="47"/>
    </row>
    <row r="240" spans="1:6" ht="23.25">
      <c r="A240" s="46"/>
      <c r="B240" s="47"/>
      <c r="C240" s="47"/>
      <c r="D240" s="48"/>
      <c r="E240" s="46"/>
      <c r="F240" s="47"/>
    </row>
    <row r="241" spans="1:6" ht="23.25">
      <c r="A241" s="46"/>
      <c r="B241" s="47"/>
      <c r="C241" s="47"/>
      <c r="D241" s="48"/>
      <c r="E241" s="46"/>
      <c r="F241" s="47"/>
    </row>
    <row r="242" spans="1:6" ht="23.25">
      <c r="A242" s="46"/>
      <c r="B242" s="47"/>
      <c r="C242" s="47"/>
      <c r="D242" s="48"/>
      <c r="E242" s="46"/>
      <c r="F242" s="47"/>
    </row>
    <row r="243" spans="1:6" ht="23.25">
      <c r="A243" s="46"/>
      <c r="B243" s="47"/>
      <c r="C243" s="47"/>
      <c r="D243" s="48"/>
      <c r="E243" s="46"/>
      <c r="F243" s="47"/>
    </row>
    <row r="244" spans="1:6" ht="23.25">
      <c r="A244" s="46"/>
      <c r="B244" s="47"/>
      <c r="C244" s="47"/>
      <c r="D244" s="48"/>
      <c r="E244" s="46"/>
      <c r="F244" s="47"/>
    </row>
    <row r="245" spans="1:6" ht="24" thickBot="1">
      <c r="A245" s="311" t="s">
        <v>979</v>
      </c>
      <c r="B245" s="312"/>
      <c r="C245" s="313"/>
      <c r="D245" s="50">
        <v>173300</v>
      </c>
      <c r="E245" s="51"/>
      <c r="F245" s="51"/>
    </row>
    <row r="246" spans="1:6" ht="27" thickTop="1">
      <c r="A246" s="314" t="s">
        <v>980</v>
      </c>
      <c r="B246" s="314"/>
      <c r="C246" s="314"/>
      <c r="D246" s="314"/>
      <c r="E246" s="314"/>
      <c r="F246" s="314"/>
    </row>
    <row r="247" spans="1:6" ht="23.25">
      <c r="A247" s="46" t="s">
        <v>751</v>
      </c>
      <c r="B247" s="46" t="s">
        <v>752</v>
      </c>
      <c r="C247" s="46" t="s">
        <v>753</v>
      </c>
      <c r="D247" s="46" t="s">
        <v>754</v>
      </c>
      <c r="E247" s="46" t="s">
        <v>755</v>
      </c>
      <c r="F247" s="46" t="s">
        <v>756</v>
      </c>
    </row>
    <row r="248" spans="1:6" ht="23.25">
      <c r="A248" s="46">
        <v>1</v>
      </c>
      <c r="B248" s="46" t="s">
        <v>981</v>
      </c>
      <c r="C248" s="47" t="s">
        <v>982</v>
      </c>
      <c r="D248" s="48">
        <v>1800</v>
      </c>
      <c r="E248" s="46" t="s">
        <v>759</v>
      </c>
      <c r="F248" s="47"/>
    </row>
    <row r="249" spans="1:6" ht="23.25">
      <c r="A249" s="46"/>
      <c r="B249" s="46"/>
      <c r="C249" s="47" t="s">
        <v>983</v>
      </c>
      <c r="D249" s="48"/>
      <c r="E249" s="46"/>
      <c r="F249" s="47"/>
    </row>
    <row r="250" spans="1:6" ht="23.25">
      <c r="A250" s="46">
        <v>2</v>
      </c>
      <c r="B250" s="46" t="s">
        <v>984</v>
      </c>
      <c r="C250" s="47" t="s">
        <v>985</v>
      </c>
      <c r="D250" s="48">
        <v>3800</v>
      </c>
      <c r="E250" s="46" t="s">
        <v>759</v>
      </c>
      <c r="F250" s="47"/>
    </row>
    <row r="251" spans="1:6" ht="23.25">
      <c r="A251" s="46"/>
      <c r="B251" s="46"/>
      <c r="C251" s="47" t="s">
        <v>986</v>
      </c>
      <c r="D251" s="48"/>
      <c r="E251" s="46"/>
      <c r="F251" s="47"/>
    </row>
    <row r="252" spans="1:6" ht="23.25">
      <c r="A252" s="46">
        <v>3</v>
      </c>
      <c r="B252" s="46" t="s">
        <v>987</v>
      </c>
      <c r="C252" s="47" t="s">
        <v>988</v>
      </c>
      <c r="D252" s="48">
        <v>9600</v>
      </c>
      <c r="E252" s="46" t="s">
        <v>759</v>
      </c>
      <c r="F252" s="47"/>
    </row>
    <row r="253" spans="1:6" ht="23.25">
      <c r="A253" s="46"/>
      <c r="B253" s="46"/>
      <c r="C253" s="47" t="s">
        <v>989</v>
      </c>
      <c r="D253" s="48"/>
      <c r="E253" s="46"/>
      <c r="F253" s="47"/>
    </row>
    <row r="254" spans="1:6" ht="23.25">
      <c r="A254" s="46">
        <v>4</v>
      </c>
      <c r="B254" s="46" t="s">
        <v>990</v>
      </c>
      <c r="C254" s="47" t="s">
        <v>991</v>
      </c>
      <c r="D254" s="48" t="s">
        <v>992</v>
      </c>
      <c r="E254" s="46" t="s">
        <v>759</v>
      </c>
      <c r="F254" s="47" t="s">
        <v>993</v>
      </c>
    </row>
    <row r="255" spans="1:6" ht="23.25">
      <c r="A255" s="46"/>
      <c r="B255" s="47"/>
      <c r="C255" s="47" t="s">
        <v>994</v>
      </c>
      <c r="D255" s="48"/>
      <c r="E255" s="46"/>
      <c r="F255" s="47" t="s">
        <v>995</v>
      </c>
    </row>
    <row r="256" spans="1:6" ht="23.25">
      <c r="A256" s="46"/>
      <c r="B256" s="47"/>
      <c r="C256" s="47" t="s">
        <v>996</v>
      </c>
      <c r="D256" s="48"/>
      <c r="E256" s="46"/>
      <c r="F256" s="47" t="s">
        <v>997</v>
      </c>
    </row>
    <row r="257" spans="1:6" ht="23.25">
      <c r="A257" s="46"/>
      <c r="B257" s="47"/>
      <c r="C257" s="47" t="s">
        <v>998</v>
      </c>
      <c r="D257" s="48"/>
      <c r="E257" s="46"/>
      <c r="F257" s="47" t="s">
        <v>999</v>
      </c>
    </row>
    <row r="258" spans="1:6" ht="23.25">
      <c r="A258" s="46"/>
      <c r="B258" s="47"/>
      <c r="C258" s="47" t="s">
        <v>1000</v>
      </c>
      <c r="D258" s="48"/>
      <c r="E258" s="46"/>
      <c r="F258" s="47" t="s">
        <v>1001</v>
      </c>
    </row>
    <row r="259" spans="1:6" ht="23.25">
      <c r="A259" s="46"/>
      <c r="B259" s="47"/>
      <c r="C259" s="47" t="s">
        <v>1002</v>
      </c>
      <c r="D259" s="48"/>
      <c r="E259" s="46"/>
      <c r="F259" s="47" t="s">
        <v>1003</v>
      </c>
    </row>
    <row r="260" spans="1:6" ht="23.25">
      <c r="A260" s="46"/>
      <c r="B260" s="47"/>
      <c r="C260" s="47" t="s">
        <v>1004</v>
      </c>
      <c r="D260" s="48"/>
      <c r="E260" s="46"/>
      <c r="F260" s="47" t="s">
        <v>1005</v>
      </c>
    </row>
    <row r="261" spans="1:6" ht="23.25">
      <c r="A261" s="46"/>
      <c r="B261" s="47"/>
      <c r="C261" s="47" t="s">
        <v>1006</v>
      </c>
      <c r="D261" s="48"/>
      <c r="E261" s="46"/>
      <c r="F261" s="47"/>
    </row>
    <row r="262" spans="1:6" ht="23.25">
      <c r="A262" s="46"/>
      <c r="B262" s="47"/>
      <c r="C262" s="47" t="s">
        <v>1007</v>
      </c>
      <c r="D262" s="48"/>
      <c r="E262" s="46"/>
      <c r="F262" s="47"/>
    </row>
    <row r="263" spans="1:6" ht="23.25">
      <c r="A263" s="46">
        <v>5</v>
      </c>
      <c r="B263" s="46" t="s">
        <v>1008</v>
      </c>
      <c r="C263" s="47" t="s">
        <v>1009</v>
      </c>
      <c r="D263" s="48">
        <v>14500</v>
      </c>
      <c r="E263" s="46" t="s">
        <v>759</v>
      </c>
      <c r="F263" s="47"/>
    </row>
    <row r="264" spans="1:6" ht="23.25">
      <c r="A264" s="46"/>
      <c r="B264" s="46"/>
      <c r="C264" s="47" t="s">
        <v>1013</v>
      </c>
      <c r="D264" s="48"/>
      <c r="E264" s="46"/>
      <c r="F264" s="47" t="s">
        <v>1014</v>
      </c>
    </row>
    <row r="265" spans="1:6" ht="23.25">
      <c r="A265" s="46"/>
      <c r="B265" s="46"/>
      <c r="C265" s="47" t="s">
        <v>1015</v>
      </c>
      <c r="D265" s="48"/>
      <c r="E265" s="46"/>
      <c r="F265" s="47"/>
    </row>
    <row r="266" spans="1:6" ht="23.25">
      <c r="A266" s="46"/>
      <c r="B266" s="46"/>
      <c r="C266" s="47" t="s">
        <v>1016</v>
      </c>
      <c r="D266" s="48"/>
      <c r="E266" s="46"/>
      <c r="F266" s="47"/>
    </row>
    <row r="267" spans="1:6" ht="23.25">
      <c r="A267" s="46">
        <v>6</v>
      </c>
      <c r="B267" s="46" t="s">
        <v>1017</v>
      </c>
      <c r="C267" s="47" t="s">
        <v>1018</v>
      </c>
      <c r="D267" s="48">
        <v>51650</v>
      </c>
      <c r="E267" s="46" t="s">
        <v>759</v>
      </c>
      <c r="F267" s="47"/>
    </row>
    <row r="268" spans="1:6" ht="23.25">
      <c r="A268" s="46"/>
      <c r="B268" s="47"/>
      <c r="C268" s="47" t="s">
        <v>1019</v>
      </c>
      <c r="D268" s="48"/>
      <c r="E268" s="46"/>
      <c r="F268" s="47"/>
    </row>
    <row r="269" spans="1:6" ht="23.25">
      <c r="A269" s="46"/>
      <c r="B269" s="47"/>
      <c r="C269" s="47" t="s">
        <v>1020</v>
      </c>
      <c r="D269" s="48"/>
      <c r="E269" s="46"/>
      <c r="F269" s="47"/>
    </row>
    <row r="270" spans="1:6" ht="23.25">
      <c r="A270" s="46"/>
      <c r="B270" s="47"/>
      <c r="C270" s="47" t="s">
        <v>1021</v>
      </c>
      <c r="D270" s="48"/>
      <c r="E270" s="46"/>
      <c r="F270" s="47"/>
    </row>
    <row r="271" spans="1:6" ht="23.25">
      <c r="A271" s="46"/>
      <c r="B271" s="47"/>
      <c r="C271" s="47" t="s">
        <v>1022</v>
      </c>
      <c r="D271" s="48"/>
      <c r="E271" s="46"/>
      <c r="F271" s="47"/>
    </row>
    <row r="272" spans="1:6" ht="23.25">
      <c r="A272" s="46"/>
      <c r="B272" s="47"/>
      <c r="C272" s="47" t="s">
        <v>1023</v>
      </c>
      <c r="D272" s="48"/>
      <c r="E272" s="46"/>
      <c r="F272" s="47"/>
    </row>
    <row r="273" spans="1:6" ht="23.25">
      <c r="A273" s="46"/>
      <c r="B273" s="47"/>
      <c r="C273" s="47" t="s">
        <v>1024</v>
      </c>
      <c r="D273" s="48"/>
      <c r="E273" s="46"/>
      <c r="F273" s="47"/>
    </row>
    <row r="274" spans="1:6" ht="23.25">
      <c r="A274" s="46"/>
      <c r="B274" s="47"/>
      <c r="C274" s="47" t="s">
        <v>1025</v>
      </c>
      <c r="D274" s="48"/>
      <c r="E274" s="46"/>
      <c r="F274" s="47"/>
    </row>
    <row r="275" spans="1:6" ht="23.25">
      <c r="A275" s="46"/>
      <c r="B275" s="47"/>
      <c r="C275" s="47" t="s">
        <v>1026</v>
      </c>
      <c r="D275" s="48"/>
      <c r="E275" s="46"/>
      <c r="F275" s="47"/>
    </row>
    <row r="276" spans="1:6" ht="23.25">
      <c r="A276" s="46"/>
      <c r="B276" s="47"/>
      <c r="C276" s="47" t="s">
        <v>1027</v>
      </c>
      <c r="D276" s="48"/>
      <c r="E276" s="46"/>
      <c r="F276" s="47"/>
    </row>
    <row r="277" spans="1:6" ht="23.25">
      <c r="A277" s="46"/>
      <c r="B277" s="47"/>
      <c r="C277" s="47" t="s">
        <v>1028</v>
      </c>
      <c r="D277" s="48"/>
      <c r="E277" s="46"/>
      <c r="F277" s="47"/>
    </row>
    <row r="278" spans="1:6" ht="23.25">
      <c r="A278" s="315"/>
      <c r="B278" s="315"/>
      <c r="C278" s="315"/>
      <c r="D278" s="52"/>
      <c r="E278" s="51"/>
      <c r="F278" s="51"/>
    </row>
    <row r="279" spans="1:6" ht="23.25">
      <c r="A279" s="56"/>
      <c r="B279" s="56"/>
      <c r="C279" s="56"/>
      <c r="D279" s="52"/>
      <c r="E279" s="51"/>
      <c r="F279" s="51"/>
    </row>
    <row r="281" spans="1:6" ht="26.25">
      <c r="A281" s="314" t="s">
        <v>980</v>
      </c>
      <c r="B281" s="314"/>
      <c r="C281" s="314"/>
      <c r="D281" s="314"/>
      <c r="E281" s="314"/>
      <c r="F281" s="314"/>
    </row>
    <row r="282" spans="1:6" ht="23.25">
      <c r="A282" s="46" t="s">
        <v>751</v>
      </c>
      <c r="B282" s="46" t="s">
        <v>752</v>
      </c>
      <c r="C282" s="46" t="s">
        <v>753</v>
      </c>
      <c r="D282" s="46" t="s">
        <v>754</v>
      </c>
      <c r="E282" s="46" t="s">
        <v>755</v>
      </c>
      <c r="F282" s="46" t="s">
        <v>756</v>
      </c>
    </row>
    <row r="283" spans="1:6" ht="23.25">
      <c r="A283" s="46">
        <v>7</v>
      </c>
      <c r="B283" s="46" t="s">
        <v>1029</v>
      </c>
      <c r="C283" s="47" t="s">
        <v>1030</v>
      </c>
      <c r="D283" s="48">
        <v>6490</v>
      </c>
      <c r="E283" s="46" t="s">
        <v>1031</v>
      </c>
      <c r="F283" s="47"/>
    </row>
    <row r="284" spans="1:6" ht="23.25">
      <c r="A284" s="46">
        <v>8</v>
      </c>
      <c r="B284" s="46" t="s">
        <v>1032</v>
      </c>
      <c r="C284" s="47" t="s">
        <v>1033</v>
      </c>
      <c r="D284" s="48">
        <v>8690</v>
      </c>
      <c r="E284" s="46" t="s">
        <v>1031</v>
      </c>
      <c r="F284" s="47"/>
    </row>
    <row r="285" spans="1:6" ht="24" thickBot="1">
      <c r="A285" s="53" t="s">
        <v>1034</v>
      </c>
      <c r="B285" s="51"/>
      <c r="C285" s="54"/>
      <c r="D285" s="55">
        <v>96530</v>
      </c>
      <c r="E285" s="56"/>
      <c r="F285" s="51"/>
    </row>
    <row r="286" spans="1:6" ht="23.25">
      <c r="A286" s="56"/>
      <c r="B286" s="51"/>
      <c r="C286" s="51"/>
      <c r="D286" s="52"/>
      <c r="E286" s="56"/>
      <c r="F286" s="51"/>
    </row>
    <row r="287" spans="1:6" ht="23.25">
      <c r="A287" s="56"/>
      <c r="B287" s="51"/>
      <c r="C287" s="54"/>
      <c r="D287" s="52"/>
      <c r="E287" s="56"/>
      <c r="F287" s="51"/>
    </row>
    <row r="288" spans="1:6" ht="23.25">
      <c r="A288" s="56"/>
      <c r="B288" s="51"/>
      <c r="C288" s="51"/>
      <c r="D288" s="52"/>
      <c r="E288" s="56"/>
      <c r="F288" s="51"/>
    </row>
    <row r="289" spans="1:6" ht="23.25">
      <c r="A289" s="56"/>
      <c r="B289" s="51"/>
      <c r="C289" s="51"/>
      <c r="D289" s="52"/>
      <c r="E289" s="56"/>
      <c r="F289" s="51"/>
    </row>
    <row r="290" spans="1:6" ht="23.25">
      <c r="A290" s="56"/>
      <c r="B290" s="51"/>
      <c r="C290" s="51"/>
      <c r="D290" s="52"/>
      <c r="E290" s="56"/>
      <c r="F290" s="51"/>
    </row>
    <row r="291" spans="1:6" ht="23.25">
      <c r="A291" s="56"/>
      <c r="B291" s="51"/>
      <c r="C291" s="51"/>
      <c r="D291" s="52"/>
      <c r="E291" s="56"/>
      <c r="F291" s="51"/>
    </row>
    <row r="292" spans="1:6" ht="23.25">
      <c r="A292" s="56"/>
      <c r="B292" s="51"/>
      <c r="C292" s="51"/>
      <c r="D292" s="52"/>
      <c r="E292" s="56"/>
      <c r="F292" s="51"/>
    </row>
    <row r="293" spans="1:6" ht="23.25">
      <c r="A293" s="56"/>
      <c r="B293" s="51"/>
      <c r="C293" s="51"/>
      <c r="D293" s="52"/>
      <c r="E293" s="56"/>
      <c r="F293" s="51"/>
    </row>
    <row r="294" spans="1:6" ht="23.25">
      <c r="A294" s="56"/>
      <c r="B294" s="51"/>
      <c r="C294" s="51"/>
      <c r="D294" s="52"/>
      <c r="E294" s="56"/>
      <c r="F294" s="51"/>
    </row>
    <row r="295" spans="1:6" ht="23.25">
      <c r="A295" s="56"/>
      <c r="B295" s="51"/>
      <c r="C295" s="51"/>
      <c r="D295" s="52"/>
      <c r="E295" s="56"/>
      <c r="F295" s="51"/>
    </row>
    <row r="296" spans="1:6" ht="23.25">
      <c r="A296" s="56"/>
      <c r="B296" s="51"/>
      <c r="C296" s="51"/>
      <c r="D296" s="52"/>
      <c r="E296" s="56"/>
      <c r="F296" s="51"/>
    </row>
    <row r="297" spans="1:6" ht="23.25">
      <c r="A297" s="56"/>
      <c r="B297" s="51"/>
      <c r="C297" s="51"/>
      <c r="D297" s="52"/>
      <c r="E297" s="56"/>
      <c r="F297" s="51"/>
    </row>
    <row r="298" spans="1:6" ht="23.25">
      <c r="A298" s="56"/>
      <c r="B298" s="51"/>
      <c r="C298" s="51"/>
      <c r="D298" s="52"/>
      <c r="E298" s="56"/>
      <c r="F298" s="51"/>
    </row>
    <row r="299" spans="1:6" ht="23.25">
      <c r="A299" s="56"/>
      <c r="B299" s="51"/>
      <c r="C299" s="51"/>
      <c r="D299" s="52"/>
      <c r="E299" s="56"/>
      <c r="F299" s="51"/>
    </row>
    <row r="300" spans="1:6" ht="23.25">
      <c r="A300" s="56"/>
      <c r="B300" s="51"/>
      <c r="C300" s="51"/>
      <c r="D300" s="52"/>
      <c r="E300" s="56"/>
      <c r="F300" s="51"/>
    </row>
    <row r="301" spans="1:6" ht="23.25">
      <c r="A301" s="56"/>
      <c r="B301" s="51"/>
      <c r="C301" s="51"/>
      <c r="D301" s="52"/>
      <c r="E301" s="56"/>
      <c r="F301" s="51"/>
    </row>
    <row r="302" spans="1:6" ht="23.25">
      <c r="A302" s="56"/>
      <c r="B302" s="51"/>
      <c r="C302" s="51"/>
      <c r="D302" s="52"/>
      <c r="E302" s="56"/>
      <c r="F302" s="51"/>
    </row>
    <row r="303" spans="1:6" ht="23.25">
      <c r="A303" s="56"/>
      <c r="B303" s="51"/>
      <c r="C303" s="51"/>
      <c r="D303" s="52"/>
      <c r="E303" s="56"/>
      <c r="F303" s="51"/>
    </row>
    <row r="304" spans="1:6" ht="23.25">
      <c r="A304" s="56"/>
      <c r="B304" s="51"/>
      <c r="C304" s="51"/>
      <c r="D304" s="52"/>
      <c r="E304" s="56"/>
      <c r="F304" s="51"/>
    </row>
    <row r="305" spans="1:6" ht="23.25">
      <c r="A305" s="56"/>
      <c r="B305" s="51"/>
      <c r="C305" s="51"/>
      <c r="D305" s="52"/>
      <c r="E305" s="56"/>
      <c r="F305" s="51"/>
    </row>
    <row r="306" spans="1:6" ht="23.25">
      <c r="A306" s="56"/>
      <c r="B306" s="51"/>
      <c r="C306" s="51"/>
      <c r="D306" s="52"/>
      <c r="E306" s="56"/>
      <c r="F306" s="51"/>
    </row>
    <row r="307" spans="1:6" ht="23.25">
      <c r="A307" s="56"/>
      <c r="B307" s="51"/>
      <c r="C307" s="51"/>
      <c r="D307" s="52"/>
      <c r="E307" s="56"/>
      <c r="F307" s="51"/>
    </row>
    <row r="308" spans="1:6" ht="23.25">
      <c r="A308" s="56"/>
      <c r="B308" s="51"/>
      <c r="C308" s="51"/>
      <c r="D308" s="52"/>
      <c r="E308" s="56"/>
      <c r="F308" s="51"/>
    </row>
    <row r="309" spans="1:6" ht="23.25">
      <c r="A309" s="56"/>
      <c r="B309" s="51"/>
      <c r="C309" s="51"/>
      <c r="D309" s="52"/>
      <c r="E309" s="56"/>
      <c r="F309" s="51"/>
    </row>
    <row r="310" spans="1:6" ht="23.25">
      <c r="A310" s="56"/>
      <c r="B310" s="51"/>
      <c r="C310" s="51"/>
      <c r="D310" s="52"/>
      <c r="E310" s="56"/>
      <c r="F310" s="51"/>
    </row>
    <row r="311" spans="1:6" ht="23.25">
      <c r="A311" s="56"/>
      <c r="B311" s="51"/>
      <c r="C311" s="51"/>
      <c r="D311" s="52"/>
      <c r="E311" s="56"/>
      <c r="F311" s="51"/>
    </row>
    <row r="312" spans="1:6" ht="23.25">
      <c r="A312" s="56"/>
      <c r="B312" s="51"/>
      <c r="C312" s="51"/>
      <c r="D312" s="52"/>
      <c r="E312" s="56"/>
      <c r="F312" s="51"/>
    </row>
    <row r="313" spans="1:6" ht="23.25">
      <c r="A313" s="56"/>
      <c r="B313" s="51"/>
      <c r="C313" s="51"/>
      <c r="D313" s="52"/>
      <c r="E313" s="56"/>
      <c r="F313" s="51"/>
    </row>
    <row r="314" spans="1:6" ht="23.25">
      <c r="A314" s="56"/>
      <c r="B314" s="51"/>
      <c r="C314" s="51"/>
      <c r="D314" s="52"/>
      <c r="E314" s="56"/>
      <c r="F314" s="51"/>
    </row>
    <row r="316" spans="1:6" ht="26.25">
      <c r="A316" s="314" t="s">
        <v>1035</v>
      </c>
      <c r="B316" s="314"/>
      <c r="C316" s="314"/>
      <c r="D316" s="314"/>
      <c r="E316" s="314"/>
      <c r="F316" s="314"/>
    </row>
    <row r="317" spans="1:6" ht="23.25">
      <c r="A317" s="46" t="s">
        <v>751</v>
      </c>
      <c r="B317" s="46" t="s">
        <v>752</v>
      </c>
      <c r="C317" s="46" t="s">
        <v>753</v>
      </c>
      <c r="D317" s="46" t="s">
        <v>754</v>
      </c>
      <c r="E317" s="46" t="s">
        <v>755</v>
      </c>
      <c r="F317" s="46" t="s">
        <v>756</v>
      </c>
    </row>
    <row r="318" spans="1:6" ht="23.25">
      <c r="A318" s="46">
        <v>1</v>
      </c>
      <c r="B318" s="46" t="s">
        <v>1036</v>
      </c>
      <c r="C318" s="47" t="s">
        <v>1037</v>
      </c>
      <c r="D318" s="48" t="s">
        <v>1038</v>
      </c>
      <c r="E318" s="46" t="s">
        <v>759</v>
      </c>
      <c r="F318" s="47" t="s">
        <v>1039</v>
      </c>
    </row>
    <row r="319" spans="1:6" ht="23.25">
      <c r="A319" s="46"/>
      <c r="B319" s="46"/>
      <c r="C319" s="47" t="s">
        <v>1040</v>
      </c>
      <c r="D319" s="48"/>
      <c r="E319" s="46"/>
      <c r="F319" s="47"/>
    </row>
    <row r="320" spans="1:6" ht="23.25">
      <c r="A320" s="46">
        <v>2</v>
      </c>
      <c r="B320" s="46" t="s">
        <v>1041</v>
      </c>
      <c r="C320" s="47" t="s">
        <v>1042</v>
      </c>
      <c r="D320" s="48">
        <v>23900</v>
      </c>
      <c r="E320" s="46" t="s">
        <v>759</v>
      </c>
      <c r="F320" s="47"/>
    </row>
    <row r="321" spans="1:6" ht="23.25">
      <c r="A321" s="46"/>
      <c r="B321" s="46"/>
      <c r="C321" s="47" t="s">
        <v>1043</v>
      </c>
      <c r="D321" s="48"/>
      <c r="E321" s="46"/>
      <c r="F321" s="47"/>
    </row>
    <row r="322" spans="1:6" ht="23.25">
      <c r="A322" s="46">
        <v>3</v>
      </c>
      <c r="B322" s="46" t="s">
        <v>1044</v>
      </c>
      <c r="C322" s="47" t="s">
        <v>1225</v>
      </c>
      <c r="D322" s="48">
        <v>77200</v>
      </c>
      <c r="E322" s="46" t="s">
        <v>1226</v>
      </c>
      <c r="F322" s="47"/>
    </row>
    <row r="323" spans="1:6" ht="23.25">
      <c r="A323" s="46"/>
      <c r="B323" s="47"/>
      <c r="C323" s="47" t="s">
        <v>1227</v>
      </c>
      <c r="D323" s="48"/>
      <c r="E323" s="46" t="s">
        <v>1228</v>
      </c>
      <c r="F323" s="47"/>
    </row>
    <row r="324" spans="1:6" ht="23.25">
      <c r="A324" s="46"/>
      <c r="B324" s="47"/>
      <c r="C324" s="47" t="s">
        <v>1229</v>
      </c>
      <c r="D324" s="48"/>
      <c r="E324" s="46"/>
      <c r="F324" s="47"/>
    </row>
    <row r="325" spans="1:6" ht="23.25">
      <c r="A325" s="46"/>
      <c r="B325" s="47"/>
      <c r="C325" s="47" t="s">
        <v>1230</v>
      </c>
      <c r="D325" s="48"/>
      <c r="E325" s="46"/>
      <c r="F325" s="47"/>
    </row>
    <row r="326" spans="1:6" ht="23.25">
      <c r="A326" s="46"/>
      <c r="B326" s="47"/>
      <c r="C326" s="47" t="s">
        <v>1231</v>
      </c>
      <c r="D326" s="48"/>
      <c r="E326" s="46"/>
      <c r="F326" s="47"/>
    </row>
    <row r="327" spans="1:6" ht="23.25">
      <c r="A327" s="46"/>
      <c r="B327" s="47"/>
      <c r="C327" s="47" t="s">
        <v>1232</v>
      </c>
      <c r="D327" s="48"/>
      <c r="E327" s="46"/>
      <c r="F327" s="47"/>
    </row>
    <row r="328" spans="1:6" ht="23.25">
      <c r="A328" s="46"/>
      <c r="B328" s="47"/>
      <c r="C328" s="47" t="s">
        <v>1233</v>
      </c>
      <c r="D328" s="48"/>
      <c r="E328" s="46"/>
      <c r="F328" s="47"/>
    </row>
    <row r="329" spans="1:6" ht="23.25">
      <c r="A329" s="46"/>
      <c r="B329" s="47"/>
      <c r="C329" s="47" t="s">
        <v>1234</v>
      </c>
      <c r="D329" s="48"/>
      <c r="E329" s="46"/>
      <c r="F329" s="47"/>
    </row>
    <row r="330" spans="1:6" ht="23.25">
      <c r="A330" s="46"/>
      <c r="B330" s="47"/>
      <c r="C330" s="47" t="s">
        <v>1235</v>
      </c>
      <c r="D330" s="48"/>
      <c r="E330" s="46"/>
      <c r="F330" s="47"/>
    </row>
    <row r="331" spans="1:6" ht="23.25">
      <c r="A331" s="46"/>
      <c r="B331" s="47"/>
      <c r="C331" s="47" t="s">
        <v>1236</v>
      </c>
      <c r="D331" s="48"/>
      <c r="E331" s="46"/>
      <c r="F331" s="47"/>
    </row>
    <row r="332" spans="1:6" ht="23.25">
      <c r="A332" s="46"/>
      <c r="B332" s="47"/>
      <c r="C332" s="47" t="s">
        <v>1237</v>
      </c>
      <c r="D332" s="48"/>
      <c r="E332" s="46"/>
      <c r="F332" s="47"/>
    </row>
    <row r="333" spans="1:6" ht="23.25">
      <c r="A333" s="46"/>
      <c r="B333" s="47"/>
      <c r="C333" s="47" t="s">
        <v>1238</v>
      </c>
      <c r="D333" s="48"/>
      <c r="E333" s="46"/>
      <c r="F333" s="47"/>
    </row>
    <row r="334" spans="1:6" ht="23.25">
      <c r="A334" s="46"/>
      <c r="B334" s="47"/>
      <c r="C334" s="47" t="s">
        <v>1239</v>
      </c>
      <c r="D334" s="48"/>
      <c r="E334" s="46"/>
      <c r="F334" s="47"/>
    </row>
    <row r="335" spans="1:6" ht="23.25">
      <c r="A335" s="46"/>
      <c r="B335" s="47"/>
      <c r="C335" s="47" t="s">
        <v>1240</v>
      </c>
      <c r="D335" s="48"/>
      <c r="E335" s="46"/>
      <c r="F335" s="47"/>
    </row>
    <row r="336" spans="1:6" ht="23.25">
      <c r="A336" s="46"/>
      <c r="B336" s="47"/>
      <c r="C336" s="47" t="s">
        <v>1241</v>
      </c>
      <c r="D336" s="48"/>
      <c r="E336" s="46"/>
      <c r="F336" s="47"/>
    </row>
    <row r="337" spans="1:6" ht="23.25">
      <c r="A337" s="46"/>
      <c r="B337" s="47"/>
      <c r="C337" s="47"/>
      <c r="D337" s="48"/>
      <c r="E337" s="46"/>
      <c r="F337" s="47"/>
    </row>
    <row r="338" spans="1:6" ht="23.25">
      <c r="A338" s="46"/>
      <c r="B338" s="47"/>
      <c r="C338" s="47" t="s">
        <v>1225</v>
      </c>
      <c r="D338" s="48"/>
      <c r="E338" s="46"/>
      <c r="F338" s="47"/>
    </row>
    <row r="339" spans="1:6" ht="23.25">
      <c r="A339" s="46"/>
      <c r="B339" s="47"/>
      <c r="C339" s="47" t="s">
        <v>1227</v>
      </c>
      <c r="D339" s="48"/>
      <c r="E339" s="46"/>
      <c r="F339" s="47"/>
    </row>
    <row r="340" spans="1:6" ht="23.25">
      <c r="A340" s="46"/>
      <c r="B340" s="47"/>
      <c r="C340" s="47" t="s">
        <v>1229</v>
      </c>
      <c r="D340" s="48"/>
      <c r="E340" s="46"/>
      <c r="F340" s="47"/>
    </row>
    <row r="341" spans="1:6" ht="23.25">
      <c r="A341" s="46"/>
      <c r="B341" s="47"/>
      <c r="C341" s="47" t="s">
        <v>1230</v>
      </c>
      <c r="D341" s="48"/>
      <c r="E341" s="46"/>
      <c r="F341" s="47"/>
    </row>
    <row r="342" spans="1:6" ht="23.25">
      <c r="A342" s="46"/>
      <c r="B342" s="47"/>
      <c r="C342" s="47" t="s">
        <v>1242</v>
      </c>
      <c r="D342" s="48"/>
      <c r="E342" s="46"/>
      <c r="F342" s="47"/>
    </row>
    <row r="343" spans="1:6" ht="23.25">
      <c r="A343" s="46"/>
      <c r="B343" s="47"/>
      <c r="C343" s="47" t="s">
        <v>1232</v>
      </c>
      <c r="D343" s="48"/>
      <c r="E343" s="46"/>
      <c r="F343" s="47"/>
    </row>
    <row r="344" spans="1:6" ht="23.25">
      <c r="A344" s="46"/>
      <c r="B344" s="47"/>
      <c r="C344" s="47" t="s">
        <v>1233</v>
      </c>
      <c r="D344" s="48"/>
      <c r="E344" s="46"/>
      <c r="F344" s="47"/>
    </row>
    <row r="345" spans="1:6" ht="23.25">
      <c r="A345" s="46"/>
      <c r="B345" s="47"/>
      <c r="C345" s="47"/>
      <c r="D345" s="48"/>
      <c r="E345" s="46"/>
      <c r="F345" s="47"/>
    </row>
    <row r="346" spans="1:6" ht="23.25">
      <c r="A346" s="46"/>
      <c r="B346" s="47"/>
      <c r="C346" s="47"/>
      <c r="D346" s="48"/>
      <c r="E346" s="46"/>
      <c r="F346" s="47"/>
    </row>
    <row r="347" spans="1:6" ht="23.25">
      <c r="A347" s="46"/>
      <c r="B347" s="47"/>
      <c r="C347" s="47"/>
      <c r="D347" s="48"/>
      <c r="E347" s="46"/>
      <c r="F347" s="47"/>
    </row>
    <row r="348" spans="1:6" ht="23.25">
      <c r="A348" s="56"/>
      <c r="B348" s="51"/>
      <c r="C348" s="51"/>
      <c r="D348" s="52"/>
      <c r="E348" s="56"/>
      <c r="F348" s="51"/>
    </row>
    <row r="349" spans="1:6" ht="23.25">
      <c r="A349" s="56"/>
      <c r="B349" s="51"/>
      <c r="C349" s="51"/>
      <c r="D349" s="52"/>
      <c r="E349" s="56"/>
      <c r="F349" s="51"/>
    </row>
    <row r="350" spans="1:6" ht="23.25">
      <c r="A350" s="56"/>
      <c r="B350" s="51"/>
      <c r="C350" s="51"/>
      <c r="D350" s="52"/>
      <c r="E350" s="56"/>
      <c r="F350" s="51"/>
    </row>
    <row r="351" spans="1:6" ht="26.25">
      <c r="A351" s="314" t="s">
        <v>1035</v>
      </c>
      <c r="B351" s="314"/>
      <c r="C351" s="314"/>
      <c r="D351" s="314"/>
      <c r="E351" s="314"/>
      <c r="F351" s="314"/>
    </row>
    <row r="352" spans="1:6" ht="23.25">
      <c r="A352" s="46" t="s">
        <v>751</v>
      </c>
      <c r="B352" s="46" t="s">
        <v>752</v>
      </c>
      <c r="C352" s="46" t="s">
        <v>753</v>
      </c>
      <c r="D352" s="46" t="s">
        <v>754</v>
      </c>
      <c r="E352" s="46" t="s">
        <v>755</v>
      </c>
      <c r="F352" s="46" t="s">
        <v>756</v>
      </c>
    </row>
    <row r="353" spans="1:6" ht="23.25">
      <c r="A353" s="46">
        <v>3</v>
      </c>
      <c r="B353" s="46" t="s">
        <v>1243</v>
      </c>
      <c r="C353" s="47" t="s">
        <v>1234</v>
      </c>
      <c r="D353" s="48">
        <v>19300</v>
      </c>
      <c r="E353" s="46" t="s">
        <v>1226</v>
      </c>
      <c r="F353" s="47"/>
    </row>
    <row r="354" spans="1:6" ht="23.25">
      <c r="A354" s="46"/>
      <c r="B354" s="47"/>
      <c r="C354" s="47" t="s">
        <v>1235</v>
      </c>
      <c r="D354" s="48"/>
      <c r="E354" s="46" t="s">
        <v>1228</v>
      </c>
      <c r="F354" s="47"/>
    </row>
    <row r="355" spans="1:6" ht="23.25">
      <c r="A355" s="46"/>
      <c r="B355" s="47"/>
      <c r="C355" s="47" t="s">
        <v>1236</v>
      </c>
      <c r="D355" s="48"/>
      <c r="E355" s="46"/>
      <c r="F355" s="47"/>
    </row>
    <row r="356" spans="1:6" ht="23.25">
      <c r="A356" s="46"/>
      <c r="B356" s="47"/>
      <c r="C356" s="47" t="s">
        <v>1237</v>
      </c>
      <c r="D356" s="48"/>
      <c r="E356" s="46"/>
      <c r="F356" s="47"/>
    </row>
    <row r="357" spans="1:6" ht="23.25">
      <c r="A357" s="46"/>
      <c r="B357" s="47"/>
      <c r="C357" s="47" t="s">
        <v>1238</v>
      </c>
      <c r="D357" s="48"/>
      <c r="E357" s="46"/>
      <c r="F357" s="47"/>
    </row>
    <row r="358" spans="1:6" ht="23.25">
      <c r="A358" s="46"/>
      <c r="B358" s="47"/>
      <c r="C358" s="47" t="s">
        <v>1239</v>
      </c>
      <c r="D358" s="48"/>
      <c r="E358" s="46"/>
      <c r="F358" s="47"/>
    </row>
    <row r="359" spans="1:6" ht="23.25">
      <c r="A359" s="46"/>
      <c r="B359" s="47"/>
      <c r="C359" s="47" t="s">
        <v>1240</v>
      </c>
      <c r="D359" s="48"/>
      <c r="E359" s="46"/>
      <c r="F359" s="47"/>
    </row>
    <row r="360" spans="1:6" ht="23.25">
      <c r="A360" s="46"/>
      <c r="B360" s="47"/>
      <c r="C360" s="47" t="s">
        <v>1241</v>
      </c>
      <c r="D360" s="48"/>
      <c r="E360" s="46"/>
      <c r="F360" s="47"/>
    </row>
    <row r="361" spans="1:6" ht="24" thickBot="1">
      <c r="A361" s="53" t="s">
        <v>1244</v>
      </c>
      <c r="B361" s="51"/>
      <c r="C361" s="51"/>
      <c r="D361" s="50">
        <v>120400</v>
      </c>
      <c r="E361" s="56"/>
      <c r="F361" s="51"/>
    </row>
    <row r="362" spans="1:6" ht="24" thickTop="1">
      <c r="A362" s="56"/>
      <c r="B362" s="51"/>
      <c r="C362" s="51"/>
      <c r="D362" s="52"/>
      <c r="E362" s="56"/>
      <c r="F362" s="51"/>
    </row>
    <row r="363" spans="1:6" ht="23.25">
      <c r="A363" s="56"/>
      <c r="B363" s="51"/>
      <c r="C363" s="51"/>
      <c r="D363" s="52"/>
      <c r="E363" s="56"/>
      <c r="F363" s="51"/>
    </row>
    <row r="364" spans="1:6" ht="23.25">
      <c r="A364" s="56"/>
      <c r="B364" s="51"/>
      <c r="C364" s="51"/>
      <c r="D364" s="52"/>
      <c r="E364" s="56"/>
      <c r="F364" s="51"/>
    </row>
    <row r="365" spans="1:6" ht="23.25">
      <c r="A365" s="56"/>
      <c r="B365" s="51"/>
      <c r="C365" s="51"/>
      <c r="D365" s="52"/>
      <c r="E365" s="56"/>
      <c r="F365" s="51"/>
    </row>
    <row r="366" spans="1:6" ht="23.25">
      <c r="A366" s="56"/>
      <c r="B366" s="51"/>
      <c r="C366" s="51"/>
      <c r="D366" s="52"/>
      <c r="E366" s="56"/>
      <c r="F366" s="51"/>
    </row>
    <row r="367" spans="1:6" ht="23.25">
      <c r="A367" s="56"/>
      <c r="B367" s="51"/>
      <c r="C367" s="51"/>
      <c r="D367" s="52"/>
      <c r="E367" s="56"/>
      <c r="F367" s="51"/>
    </row>
    <row r="368" spans="1:6" ht="23.25">
      <c r="A368" s="56"/>
      <c r="B368" s="51"/>
      <c r="C368" s="51"/>
      <c r="D368" s="52"/>
      <c r="E368" s="56"/>
      <c r="F368" s="51"/>
    </row>
    <row r="369" spans="1:6" ht="23.25">
      <c r="A369" s="56"/>
      <c r="B369" s="51"/>
      <c r="C369" s="51"/>
      <c r="D369" s="52"/>
      <c r="E369" s="56"/>
      <c r="F369" s="51"/>
    </row>
    <row r="370" spans="1:6" ht="23.25">
      <c r="A370" s="56"/>
      <c r="B370" s="51"/>
      <c r="C370" s="51"/>
      <c r="D370" s="52"/>
      <c r="E370" s="56"/>
      <c r="F370" s="51"/>
    </row>
    <row r="371" spans="1:6" ht="23.25">
      <c r="A371" s="56"/>
      <c r="B371" s="51"/>
      <c r="C371" s="51"/>
      <c r="D371" s="52"/>
      <c r="E371" s="56"/>
      <c r="F371" s="51"/>
    </row>
    <row r="372" spans="1:6" ht="23.25">
      <c r="A372" s="56"/>
      <c r="B372" s="51"/>
      <c r="C372" s="51"/>
      <c r="D372" s="52"/>
      <c r="E372" s="56"/>
      <c r="F372" s="51"/>
    </row>
    <row r="373" spans="1:6" ht="23.25">
      <c r="A373" s="56"/>
      <c r="B373" s="51"/>
      <c r="C373" s="51"/>
      <c r="D373" s="52"/>
      <c r="E373" s="56"/>
      <c r="F373" s="51"/>
    </row>
    <row r="374" spans="1:6" ht="23.25">
      <c r="A374" s="56"/>
      <c r="B374" s="51"/>
      <c r="C374" s="51"/>
      <c r="D374" s="52"/>
      <c r="E374" s="56"/>
      <c r="F374" s="51"/>
    </row>
    <row r="375" spans="1:6" ht="23.25">
      <c r="A375" s="56"/>
      <c r="B375" s="51"/>
      <c r="C375" s="51"/>
      <c r="D375" s="52"/>
      <c r="E375" s="56"/>
      <c r="F375" s="51"/>
    </row>
    <row r="376" spans="1:6" ht="23.25">
      <c r="A376" s="56"/>
      <c r="B376" s="51"/>
      <c r="C376" s="51"/>
      <c r="D376" s="52"/>
      <c r="E376" s="56"/>
      <c r="F376" s="51"/>
    </row>
    <row r="377" spans="1:6" ht="23.25">
      <c r="A377" s="56"/>
      <c r="B377" s="51"/>
      <c r="C377" s="51"/>
      <c r="D377" s="52"/>
      <c r="E377" s="56"/>
      <c r="F377" s="51"/>
    </row>
    <row r="378" spans="1:6" ht="23.25">
      <c r="A378" s="56"/>
      <c r="B378" s="51"/>
      <c r="C378" s="51"/>
      <c r="D378" s="52"/>
      <c r="E378" s="56"/>
      <c r="F378" s="51"/>
    </row>
    <row r="379" spans="1:6" ht="23.25">
      <c r="A379" s="56"/>
      <c r="B379" s="51"/>
      <c r="C379" s="51"/>
      <c r="D379" s="52"/>
      <c r="E379" s="56"/>
      <c r="F379" s="51"/>
    </row>
    <row r="380" spans="1:6" ht="23.25">
      <c r="A380" s="56"/>
      <c r="B380" s="51"/>
      <c r="C380" s="51"/>
      <c r="D380" s="52"/>
      <c r="E380" s="56"/>
      <c r="F380" s="51"/>
    </row>
    <row r="381" spans="1:6" ht="23.25">
      <c r="A381" s="56"/>
      <c r="B381" s="51"/>
      <c r="C381" s="51"/>
      <c r="D381" s="52"/>
      <c r="E381" s="56"/>
      <c r="F381" s="51"/>
    </row>
    <row r="382" spans="1:6" ht="23.25">
      <c r="A382" s="56"/>
      <c r="B382" s="51"/>
      <c r="C382" s="51"/>
      <c r="D382" s="52"/>
      <c r="E382" s="56"/>
      <c r="F382" s="51"/>
    </row>
    <row r="383" spans="1:6" ht="23.25">
      <c r="A383" s="56"/>
      <c r="B383" s="51"/>
      <c r="C383" s="51"/>
      <c r="D383" s="52"/>
      <c r="E383" s="56"/>
      <c r="F383" s="51"/>
    </row>
    <row r="384" spans="1:6" ht="23.25">
      <c r="A384" s="56"/>
      <c r="B384" s="51"/>
      <c r="C384" s="51"/>
      <c r="D384" s="52"/>
      <c r="E384" s="56"/>
      <c r="F384" s="51"/>
    </row>
    <row r="386" spans="1:6" ht="26.25">
      <c r="A386" s="314" t="s">
        <v>1246</v>
      </c>
      <c r="B386" s="314"/>
      <c r="C386" s="314"/>
      <c r="D386" s="314"/>
      <c r="E386" s="314"/>
      <c r="F386" s="314"/>
    </row>
    <row r="387" spans="1:6" ht="23.25">
      <c r="A387" s="46" t="s">
        <v>751</v>
      </c>
      <c r="B387" s="46" t="s">
        <v>752</v>
      </c>
      <c r="C387" s="46" t="s">
        <v>753</v>
      </c>
      <c r="D387" s="46" t="s">
        <v>754</v>
      </c>
      <c r="E387" s="46" t="s">
        <v>755</v>
      </c>
      <c r="F387" s="46" t="s">
        <v>756</v>
      </c>
    </row>
    <row r="388" spans="1:6" ht="23.25">
      <c r="A388" s="46">
        <v>1</v>
      </c>
      <c r="B388" s="46" t="s">
        <v>335</v>
      </c>
      <c r="C388" s="47" t="s">
        <v>1247</v>
      </c>
      <c r="D388" s="48">
        <v>3200</v>
      </c>
      <c r="E388" s="46" t="s">
        <v>759</v>
      </c>
      <c r="F388" s="47"/>
    </row>
    <row r="389" spans="1:6" ht="23.25">
      <c r="A389" s="46"/>
      <c r="B389" s="46"/>
      <c r="C389" s="47" t="s">
        <v>1248</v>
      </c>
      <c r="D389" s="48"/>
      <c r="E389" s="46"/>
      <c r="F389" s="47"/>
    </row>
    <row r="390" spans="1:6" ht="23.25">
      <c r="A390" s="46">
        <v>2</v>
      </c>
      <c r="B390" s="46" t="s">
        <v>336</v>
      </c>
      <c r="C390" s="47" t="s">
        <v>1251</v>
      </c>
      <c r="D390" s="48">
        <v>7500</v>
      </c>
      <c r="E390" s="46" t="s">
        <v>759</v>
      </c>
      <c r="F390" s="47"/>
    </row>
    <row r="391" spans="1:6" ht="23.25">
      <c r="A391" s="46"/>
      <c r="B391" s="46"/>
      <c r="C391" s="47" t="s">
        <v>1252</v>
      </c>
      <c r="D391" s="48"/>
      <c r="E391" s="46"/>
      <c r="F391" s="47"/>
    </row>
    <row r="392" spans="1:6" ht="23.25">
      <c r="A392" s="46"/>
      <c r="B392" s="46"/>
      <c r="C392" s="47" t="s">
        <v>1253</v>
      </c>
      <c r="D392" s="48"/>
      <c r="E392" s="46"/>
      <c r="F392" s="47"/>
    </row>
    <row r="393" spans="1:6" ht="23.25">
      <c r="A393" s="46"/>
      <c r="B393" s="46"/>
      <c r="C393" s="47" t="s">
        <v>1254</v>
      </c>
      <c r="D393" s="48"/>
      <c r="E393" s="46"/>
      <c r="F393" s="47"/>
    </row>
    <row r="394" spans="1:6" ht="23.25">
      <c r="A394" s="46">
        <v>3</v>
      </c>
      <c r="B394" s="46" t="s">
        <v>337</v>
      </c>
      <c r="C394" s="47" t="s">
        <v>1255</v>
      </c>
      <c r="D394" s="48">
        <v>1200</v>
      </c>
      <c r="E394" s="46" t="s">
        <v>759</v>
      </c>
      <c r="F394" s="47"/>
    </row>
    <row r="395" spans="1:6" ht="23.25">
      <c r="A395" s="46"/>
      <c r="B395" s="46"/>
      <c r="C395" s="47" t="s">
        <v>1256</v>
      </c>
      <c r="D395" s="48"/>
      <c r="E395" s="46"/>
      <c r="F395" s="47"/>
    </row>
    <row r="396" spans="1:6" ht="23.25">
      <c r="A396" s="46">
        <v>4</v>
      </c>
      <c r="B396" s="46" t="s">
        <v>338</v>
      </c>
      <c r="C396" s="47" t="s">
        <v>1257</v>
      </c>
      <c r="D396" s="48">
        <v>3200</v>
      </c>
      <c r="E396" s="46" t="s">
        <v>759</v>
      </c>
      <c r="F396" s="47"/>
    </row>
    <row r="397" spans="1:6" ht="23.25">
      <c r="A397" s="46"/>
      <c r="B397" s="46"/>
      <c r="C397" s="47" t="s">
        <v>1258</v>
      </c>
      <c r="D397" s="48"/>
      <c r="E397" s="46"/>
      <c r="F397" s="47"/>
    </row>
    <row r="398" spans="1:6" ht="23.25">
      <c r="A398" s="46">
        <v>5</v>
      </c>
      <c r="B398" s="46" t="s">
        <v>339</v>
      </c>
      <c r="C398" s="47" t="s">
        <v>1260</v>
      </c>
      <c r="D398" s="48">
        <v>11000</v>
      </c>
      <c r="E398" s="46" t="s">
        <v>759</v>
      </c>
      <c r="F398" s="47"/>
    </row>
    <row r="399" spans="1:6" ht="23.25">
      <c r="A399" s="46"/>
      <c r="B399" s="46"/>
      <c r="C399" s="47" t="s">
        <v>1261</v>
      </c>
      <c r="D399" s="48"/>
      <c r="E399" s="46"/>
      <c r="F399" s="47"/>
    </row>
    <row r="400" spans="1:6" ht="23.25">
      <c r="A400" s="46"/>
      <c r="B400" s="46" t="s">
        <v>340</v>
      </c>
      <c r="C400" s="47" t="s">
        <v>1260</v>
      </c>
      <c r="D400" s="48">
        <v>11700</v>
      </c>
      <c r="E400" s="46" t="s">
        <v>759</v>
      </c>
      <c r="F400" s="47"/>
    </row>
    <row r="401" spans="1:6" ht="23.25">
      <c r="A401" s="46"/>
      <c r="B401" s="46"/>
      <c r="C401" s="47" t="s">
        <v>1262</v>
      </c>
      <c r="D401" s="48"/>
      <c r="E401" s="46"/>
      <c r="F401" s="47"/>
    </row>
    <row r="402" spans="1:6" ht="23.25">
      <c r="A402" s="46">
        <v>6</v>
      </c>
      <c r="B402" s="46" t="s">
        <v>341</v>
      </c>
      <c r="C402" s="59" t="s">
        <v>1263</v>
      </c>
      <c r="D402" s="48">
        <v>303825</v>
      </c>
      <c r="E402" s="46" t="s">
        <v>759</v>
      </c>
      <c r="F402" s="47"/>
    </row>
    <row r="403" spans="1:6" ht="23.25">
      <c r="A403" s="46"/>
      <c r="B403" s="47"/>
      <c r="C403" s="59" t="s">
        <v>1264</v>
      </c>
      <c r="D403" s="48"/>
      <c r="E403" s="46"/>
      <c r="F403" s="47"/>
    </row>
    <row r="404" spans="1:6" ht="23.25">
      <c r="A404" s="46"/>
      <c r="B404" s="47"/>
      <c r="C404" s="59" t="s">
        <v>1269</v>
      </c>
      <c r="D404" s="48"/>
      <c r="E404" s="46"/>
      <c r="F404" s="47"/>
    </row>
    <row r="405" spans="1:6" ht="23.25">
      <c r="A405" s="46"/>
      <c r="B405" s="47"/>
      <c r="C405" s="60" t="s">
        <v>1266</v>
      </c>
      <c r="D405" s="48"/>
      <c r="E405" s="46"/>
      <c r="F405" s="47"/>
    </row>
    <row r="406" spans="1:6" ht="23.25">
      <c r="A406" s="46"/>
      <c r="B406" s="47"/>
      <c r="C406" s="59" t="s">
        <v>1270</v>
      </c>
      <c r="D406" s="48"/>
      <c r="E406" s="46"/>
      <c r="F406" s="47"/>
    </row>
    <row r="407" spans="1:6" ht="23.25">
      <c r="A407" s="46"/>
      <c r="B407" s="47"/>
      <c r="C407" s="59" t="s">
        <v>1267</v>
      </c>
      <c r="D407" s="48"/>
      <c r="E407" s="46"/>
      <c r="F407" s="47"/>
    </row>
    <row r="408" spans="1:6" ht="23.25">
      <c r="A408" s="46"/>
      <c r="B408" s="47"/>
      <c r="C408" s="59" t="s">
        <v>1268</v>
      </c>
      <c r="D408" s="48"/>
      <c r="E408" s="46"/>
      <c r="F408" s="47"/>
    </row>
    <row r="409" spans="1:6" ht="23.25">
      <c r="A409" s="46"/>
      <c r="B409" s="47"/>
      <c r="C409" s="59" t="s">
        <v>1265</v>
      </c>
      <c r="D409" s="48"/>
      <c r="E409" s="46"/>
      <c r="F409" s="47"/>
    </row>
    <row r="410" spans="1:6" ht="23.25">
      <c r="A410" s="46"/>
      <c r="B410" s="47"/>
      <c r="C410" s="59" t="s">
        <v>1271</v>
      </c>
      <c r="D410" s="48"/>
      <c r="E410" s="46"/>
      <c r="F410" s="47"/>
    </row>
    <row r="411" spans="1:6" ht="23.25">
      <c r="A411" s="46"/>
      <c r="B411" s="47"/>
      <c r="C411" s="59" t="s">
        <v>1272</v>
      </c>
      <c r="D411" s="48"/>
      <c r="E411" s="46"/>
      <c r="F411" s="47"/>
    </row>
    <row r="412" spans="1:6" ht="23.25">
      <c r="A412" s="46">
        <v>7</v>
      </c>
      <c r="B412" s="46" t="s">
        <v>342</v>
      </c>
      <c r="C412" s="59" t="s">
        <v>1273</v>
      </c>
      <c r="D412" s="48">
        <v>33491</v>
      </c>
      <c r="E412" s="46" t="s">
        <v>759</v>
      </c>
      <c r="F412" s="47"/>
    </row>
    <row r="413" spans="1:6" ht="23.25">
      <c r="A413" s="46"/>
      <c r="B413" s="47"/>
      <c r="C413" s="47" t="s">
        <v>1274</v>
      </c>
      <c r="D413" s="48"/>
      <c r="E413" s="46"/>
      <c r="F413" s="47"/>
    </row>
    <row r="414" spans="1:6" ht="23.25">
      <c r="A414" s="46"/>
      <c r="B414" s="47"/>
      <c r="C414" s="47" t="s">
        <v>1275</v>
      </c>
      <c r="D414" s="48"/>
      <c r="E414" s="46"/>
      <c r="F414" s="47"/>
    </row>
    <row r="415" spans="1:6" ht="23.25">
      <c r="A415" s="46"/>
      <c r="B415" s="47"/>
      <c r="C415" s="47" t="s">
        <v>1276</v>
      </c>
      <c r="D415" s="48"/>
      <c r="E415" s="46"/>
      <c r="F415" s="47"/>
    </row>
    <row r="416" spans="1:6" ht="23.25">
      <c r="A416" s="46"/>
      <c r="B416" s="47"/>
      <c r="C416" s="47" t="s">
        <v>1277</v>
      </c>
      <c r="D416" s="48"/>
      <c r="E416" s="46"/>
      <c r="F416" s="47"/>
    </row>
    <row r="417" spans="1:6" ht="23.25">
      <c r="A417" s="46"/>
      <c r="B417" s="47"/>
      <c r="C417" s="47" t="s">
        <v>1278</v>
      </c>
      <c r="D417" s="48"/>
      <c r="E417" s="46"/>
      <c r="F417" s="47"/>
    </row>
    <row r="418" spans="1:6" ht="23.25">
      <c r="A418" s="46"/>
      <c r="B418" s="47"/>
      <c r="C418" s="47"/>
      <c r="D418" s="48"/>
      <c r="E418" s="46"/>
      <c r="F418" s="47"/>
    </row>
    <row r="419" spans="1:6" ht="23.25">
      <c r="A419" s="46"/>
      <c r="B419" s="47"/>
      <c r="C419" s="47"/>
      <c r="D419" s="48"/>
      <c r="E419" s="46"/>
      <c r="F419" s="47"/>
    </row>
    <row r="420" spans="1:6" ht="23.25">
      <c r="A420" s="46"/>
      <c r="B420" s="47"/>
      <c r="C420" s="47"/>
      <c r="D420" s="48"/>
      <c r="E420" s="46"/>
      <c r="F420" s="47"/>
    </row>
    <row r="421" spans="1:6" ht="26.25">
      <c r="A421" s="314" t="s">
        <v>1246</v>
      </c>
      <c r="B421" s="314"/>
      <c r="C421" s="314"/>
      <c r="D421" s="314"/>
      <c r="E421" s="314"/>
      <c r="F421" s="314"/>
    </row>
    <row r="422" spans="1:6" ht="23.25">
      <c r="A422" s="70" t="s">
        <v>751</v>
      </c>
      <c r="B422" s="70" t="s">
        <v>752</v>
      </c>
      <c r="C422" s="70" t="s">
        <v>753</v>
      </c>
      <c r="D422" s="70" t="s">
        <v>754</v>
      </c>
      <c r="E422" s="70" t="s">
        <v>755</v>
      </c>
      <c r="F422" s="70" t="s">
        <v>756</v>
      </c>
    </row>
    <row r="423" spans="1:6" ht="23.25">
      <c r="A423" s="46">
        <v>8</v>
      </c>
      <c r="B423" s="46" t="s">
        <v>343</v>
      </c>
      <c r="C423" s="47" t="s">
        <v>1279</v>
      </c>
      <c r="D423" s="48">
        <v>3400</v>
      </c>
      <c r="E423" s="46" t="s">
        <v>759</v>
      </c>
      <c r="F423" s="47"/>
    </row>
    <row r="424" spans="1:6" ht="23.25">
      <c r="A424" s="46"/>
      <c r="B424" s="46"/>
      <c r="C424" s="47" t="s">
        <v>1280</v>
      </c>
      <c r="D424" s="48"/>
      <c r="E424" s="46"/>
      <c r="F424" s="47"/>
    </row>
    <row r="425" spans="1:6" ht="23.25">
      <c r="A425" s="46">
        <v>9</v>
      </c>
      <c r="B425" s="46" t="s">
        <v>344</v>
      </c>
      <c r="C425" s="47" t="s">
        <v>1281</v>
      </c>
      <c r="D425" s="61">
        <v>21132.5</v>
      </c>
      <c r="E425" s="46" t="s">
        <v>759</v>
      </c>
      <c r="F425" s="47"/>
    </row>
    <row r="426" spans="1:6" ht="23.25">
      <c r="A426" s="46"/>
      <c r="B426" s="47"/>
      <c r="C426" s="47" t="s">
        <v>1282</v>
      </c>
      <c r="D426" s="48"/>
      <c r="E426" s="46"/>
      <c r="F426" s="47"/>
    </row>
    <row r="427" spans="1:6" ht="23.25">
      <c r="A427" s="46"/>
      <c r="B427" s="47"/>
      <c r="C427" s="47" t="s">
        <v>1283</v>
      </c>
      <c r="D427" s="48"/>
      <c r="E427" s="46"/>
      <c r="F427" s="47"/>
    </row>
    <row r="428" spans="1:6" ht="23.25">
      <c r="A428" s="46"/>
      <c r="B428" s="47"/>
      <c r="C428" s="47" t="s">
        <v>1284</v>
      </c>
      <c r="D428" s="48"/>
      <c r="E428" s="46"/>
      <c r="F428" s="47"/>
    </row>
    <row r="429" spans="1:6" ht="23.25">
      <c r="A429" s="46">
        <v>10</v>
      </c>
      <c r="B429" s="46" t="s">
        <v>345</v>
      </c>
      <c r="C429" s="47" t="s">
        <v>1285</v>
      </c>
      <c r="D429" s="48">
        <v>96000</v>
      </c>
      <c r="E429" s="46" t="s">
        <v>759</v>
      </c>
      <c r="F429" s="47"/>
    </row>
    <row r="430" spans="1:6" ht="23.25">
      <c r="A430" s="46"/>
      <c r="B430" s="46"/>
      <c r="C430" s="47" t="s">
        <v>1286</v>
      </c>
      <c r="D430" s="48"/>
      <c r="E430" s="46"/>
      <c r="F430" s="47"/>
    </row>
    <row r="431" spans="1:6" ht="23.25">
      <c r="A431" s="46"/>
      <c r="B431" s="46"/>
      <c r="C431" s="47" t="s">
        <v>1287</v>
      </c>
      <c r="D431" s="48"/>
      <c r="E431" s="46"/>
      <c r="F431" s="47"/>
    </row>
    <row r="432" spans="1:6" ht="23.25">
      <c r="A432" s="46"/>
      <c r="B432" s="46"/>
      <c r="C432" s="47" t="s">
        <v>1289</v>
      </c>
      <c r="D432" s="48"/>
      <c r="E432" s="46"/>
      <c r="F432" s="47"/>
    </row>
    <row r="433" spans="1:6" ht="23.25">
      <c r="A433" s="46"/>
      <c r="B433" s="46"/>
      <c r="C433" s="47" t="s">
        <v>1288</v>
      </c>
      <c r="D433" s="48"/>
      <c r="E433" s="46"/>
      <c r="F433" s="47"/>
    </row>
    <row r="434" spans="1:6" ht="23.25">
      <c r="A434" s="46"/>
      <c r="B434" s="46"/>
      <c r="C434" s="47" t="s">
        <v>1290</v>
      </c>
      <c r="D434" s="48"/>
      <c r="E434" s="46"/>
      <c r="F434" s="47"/>
    </row>
    <row r="435" spans="1:6" ht="23.25">
      <c r="A435" s="46">
        <v>11</v>
      </c>
      <c r="B435" s="46" t="s">
        <v>346</v>
      </c>
      <c r="C435" s="47" t="s">
        <v>1249</v>
      </c>
      <c r="D435" s="48">
        <v>35000</v>
      </c>
      <c r="E435" s="46" t="s">
        <v>759</v>
      </c>
      <c r="F435" s="47"/>
    </row>
    <row r="436" spans="1:6" ht="23.25">
      <c r="A436" s="46"/>
      <c r="B436" s="47"/>
      <c r="C436" s="47" t="s">
        <v>1291</v>
      </c>
      <c r="D436" s="48"/>
      <c r="E436" s="46"/>
      <c r="F436" s="47"/>
    </row>
    <row r="437" spans="1:6" ht="23.25">
      <c r="A437" s="46"/>
      <c r="B437" s="47"/>
      <c r="C437" s="59" t="s">
        <v>1292</v>
      </c>
      <c r="D437" s="48"/>
      <c r="E437" s="46"/>
      <c r="F437" s="47"/>
    </row>
    <row r="438" spans="1:6" ht="23.25">
      <c r="A438" s="46"/>
      <c r="B438" s="47"/>
      <c r="C438" s="59" t="s">
        <v>1293</v>
      </c>
      <c r="D438" s="48"/>
      <c r="E438" s="46"/>
      <c r="F438" s="47"/>
    </row>
    <row r="439" spans="1:6" ht="23.25">
      <c r="A439" s="46"/>
      <c r="B439" s="47"/>
      <c r="C439" s="59" t="s">
        <v>1294</v>
      </c>
      <c r="D439" s="48"/>
      <c r="E439" s="46"/>
      <c r="F439" s="47"/>
    </row>
    <row r="440" spans="1:6" ht="23.25">
      <c r="A440" s="46"/>
      <c r="B440" s="47"/>
      <c r="C440" s="60" t="s">
        <v>1295</v>
      </c>
      <c r="D440" s="48"/>
      <c r="E440" s="46"/>
      <c r="F440" s="47"/>
    </row>
    <row r="441" spans="1:6" ht="23.25">
      <c r="A441" s="46"/>
      <c r="B441" s="47"/>
      <c r="C441" s="59" t="s">
        <v>1296</v>
      </c>
      <c r="D441" s="48"/>
      <c r="E441" s="46"/>
      <c r="F441" s="47"/>
    </row>
    <row r="442" spans="1:6" ht="23.25">
      <c r="A442" s="46"/>
      <c r="B442" s="47"/>
      <c r="C442" s="59" t="s">
        <v>1297</v>
      </c>
      <c r="D442" s="48"/>
      <c r="E442" s="46"/>
      <c r="F442" s="47"/>
    </row>
    <row r="443" spans="1:6" ht="23.25">
      <c r="A443" s="46"/>
      <c r="B443" s="47"/>
      <c r="C443" s="59" t="s">
        <v>1298</v>
      </c>
      <c r="D443" s="48"/>
      <c r="E443" s="46"/>
      <c r="F443" s="47"/>
    </row>
    <row r="444" spans="1:6" ht="23.25">
      <c r="A444" s="46"/>
      <c r="B444" s="47"/>
      <c r="C444" s="59" t="s">
        <v>1299</v>
      </c>
      <c r="D444" s="48"/>
      <c r="E444" s="46"/>
      <c r="F444" s="47"/>
    </row>
    <row r="445" spans="1:6" ht="23.25">
      <c r="A445" s="46"/>
      <c r="B445" s="47"/>
      <c r="C445" s="59" t="s">
        <v>1300</v>
      </c>
      <c r="D445" s="48"/>
      <c r="E445" s="46"/>
      <c r="F445" s="47"/>
    </row>
    <row r="446" spans="1:6" ht="23.25">
      <c r="A446" s="46"/>
      <c r="B446" s="47"/>
      <c r="C446" s="59" t="s">
        <v>1301</v>
      </c>
      <c r="D446" s="48"/>
      <c r="E446" s="46"/>
      <c r="F446" s="47"/>
    </row>
    <row r="447" spans="1:6" ht="23.25">
      <c r="A447" s="46">
        <v>12</v>
      </c>
      <c r="B447" s="46" t="s">
        <v>347</v>
      </c>
      <c r="C447" s="59" t="s">
        <v>1250</v>
      </c>
      <c r="D447" s="48">
        <v>12999</v>
      </c>
      <c r="E447" s="46" t="s">
        <v>759</v>
      </c>
      <c r="F447" s="47"/>
    </row>
    <row r="448" spans="1:6" ht="23.25">
      <c r="A448" s="46"/>
      <c r="B448" s="46"/>
      <c r="C448" s="47" t="s">
        <v>1302</v>
      </c>
      <c r="D448" s="48"/>
      <c r="E448" s="46"/>
      <c r="F448" s="47"/>
    </row>
    <row r="449" spans="1:6" ht="23.25">
      <c r="A449" s="46"/>
      <c r="B449" s="46"/>
      <c r="C449" s="47" t="s">
        <v>1303</v>
      </c>
      <c r="D449" s="48"/>
      <c r="E449" s="46"/>
      <c r="F449" s="47"/>
    </row>
    <row r="450" spans="1:6" ht="23.25">
      <c r="A450" s="46">
        <v>13</v>
      </c>
      <c r="B450" s="46" t="s">
        <v>348</v>
      </c>
      <c r="C450" s="47" t="s">
        <v>1304</v>
      </c>
      <c r="D450" s="48">
        <v>33000</v>
      </c>
      <c r="E450" s="46" t="s">
        <v>314</v>
      </c>
      <c r="F450" s="47"/>
    </row>
    <row r="451" spans="1:6" ht="23.25">
      <c r="A451" s="46"/>
      <c r="B451" s="47"/>
      <c r="C451" s="47" t="s">
        <v>1315</v>
      </c>
      <c r="D451" s="48"/>
      <c r="E451" s="46" t="s">
        <v>315</v>
      </c>
      <c r="F451" s="47"/>
    </row>
    <row r="452" spans="1:6" ht="23.25">
      <c r="A452" s="46"/>
      <c r="B452" s="47"/>
      <c r="C452" s="47" t="s">
        <v>1314</v>
      </c>
      <c r="D452" s="48"/>
      <c r="E452" s="46" t="s">
        <v>316</v>
      </c>
      <c r="F452" s="47"/>
    </row>
    <row r="453" spans="1:6" ht="23.25">
      <c r="A453" s="46"/>
      <c r="B453" s="47"/>
      <c r="C453" s="47"/>
      <c r="D453" s="48"/>
      <c r="E453" s="46"/>
      <c r="F453" s="47"/>
    </row>
    <row r="454" spans="1:8" ht="23.25">
      <c r="A454" s="46"/>
      <c r="B454" s="47"/>
      <c r="C454" s="47"/>
      <c r="D454" s="48"/>
      <c r="E454" s="46"/>
      <c r="F454" s="47"/>
      <c r="H454" s="62"/>
    </row>
    <row r="456" spans="1:6" ht="26.25">
      <c r="A456" s="314" t="s">
        <v>1246</v>
      </c>
      <c r="B456" s="314"/>
      <c r="C456" s="314"/>
      <c r="D456" s="314"/>
      <c r="E456" s="314"/>
      <c r="F456" s="314"/>
    </row>
    <row r="457" spans="1:6" ht="23.25">
      <c r="A457" s="46" t="s">
        <v>751</v>
      </c>
      <c r="B457" s="46" t="s">
        <v>752</v>
      </c>
      <c r="C457" s="46" t="s">
        <v>753</v>
      </c>
      <c r="D457" s="46" t="s">
        <v>754</v>
      </c>
      <c r="E457" s="46" t="s">
        <v>755</v>
      </c>
      <c r="F457" s="46" t="s">
        <v>756</v>
      </c>
    </row>
    <row r="458" spans="1:6" ht="23.25">
      <c r="A458" s="46">
        <v>14</v>
      </c>
      <c r="B458" s="46" t="s">
        <v>349</v>
      </c>
      <c r="C458" s="47" t="s">
        <v>1249</v>
      </c>
      <c r="D458" s="48">
        <v>30000</v>
      </c>
      <c r="E458" s="46" t="s">
        <v>759</v>
      </c>
      <c r="F458" s="47"/>
    </row>
    <row r="459" spans="1:6" ht="23.25">
      <c r="A459" s="46"/>
      <c r="B459" s="46"/>
      <c r="C459" s="47" t="s">
        <v>1291</v>
      </c>
      <c r="D459" s="48"/>
      <c r="E459" s="46"/>
      <c r="F459" s="47"/>
    </row>
    <row r="460" spans="1:6" ht="23.25">
      <c r="A460" s="46"/>
      <c r="B460" s="46"/>
      <c r="C460" s="59" t="s">
        <v>1292</v>
      </c>
      <c r="D460" s="48"/>
      <c r="E460" s="46"/>
      <c r="F460" s="47"/>
    </row>
    <row r="461" spans="1:6" ht="23.25">
      <c r="A461" s="46"/>
      <c r="B461" s="46"/>
      <c r="C461" s="59" t="s">
        <v>1293</v>
      </c>
      <c r="D461" s="48"/>
      <c r="E461" s="46"/>
      <c r="F461" s="47"/>
    </row>
    <row r="462" spans="1:6" ht="23.25">
      <c r="A462" s="46"/>
      <c r="B462" s="46"/>
      <c r="C462" s="59" t="s">
        <v>1294</v>
      </c>
      <c r="D462" s="48"/>
      <c r="E462" s="46"/>
      <c r="F462" s="47"/>
    </row>
    <row r="463" spans="1:6" ht="23.25">
      <c r="A463" s="46"/>
      <c r="B463" s="46"/>
      <c r="C463" s="60" t="s">
        <v>1316</v>
      </c>
      <c r="D463" s="48"/>
      <c r="E463" s="46"/>
      <c r="F463" s="47"/>
    </row>
    <row r="464" spans="1:6" ht="23.25">
      <c r="A464" s="46"/>
      <c r="B464" s="46"/>
      <c r="C464" s="59" t="s">
        <v>1317</v>
      </c>
      <c r="D464" s="48"/>
      <c r="E464" s="46"/>
      <c r="F464" s="47"/>
    </row>
    <row r="465" spans="1:6" ht="23.25">
      <c r="A465" s="46"/>
      <c r="B465" s="46"/>
      <c r="C465" s="59" t="s">
        <v>1297</v>
      </c>
      <c r="D465" s="48"/>
      <c r="E465" s="46"/>
      <c r="F465" s="47"/>
    </row>
    <row r="466" spans="1:6" ht="23.25">
      <c r="A466" s="46"/>
      <c r="B466" s="46"/>
      <c r="C466" s="59" t="s">
        <v>1298</v>
      </c>
      <c r="D466" s="48"/>
      <c r="E466" s="46"/>
      <c r="F466" s="47"/>
    </row>
    <row r="467" spans="1:6" ht="23.25">
      <c r="A467" s="46"/>
      <c r="B467" s="46"/>
      <c r="C467" s="59" t="s">
        <v>1299</v>
      </c>
      <c r="D467" s="48"/>
      <c r="E467" s="46"/>
      <c r="F467" s="47"/>
    </row>
    <row r="468" spans="1:6" ht="23.25">
      <c r="A468" s="46"/>
      <c r="B468" s="46"/>
      <c r="C468" s="59" t="s">
        <v>1300</v>
      </c>
      <c r="D468" s="48"/>
      <c r="E468" s="46"/>
      <c r="F468" s="47"/>
    </row>
    <row r="469" spans="1:6" ht="23.25">
      <c r="A469" s="46">
        <v>15</v>
      </c>
      <c r="B469" s="46" t="s">
        <v>350</v>
      </c>
      <c r="C469" s="47" t="s">
        <v>1318</v>
      </c>
      <c r="D469" s="48">
        <v>12000</v>
      </c>
      <c r="E469" s="46" t="s">
        <v>759</v>
      </c>
      <c r="F469" s="47"/>
    </row>
    <row r="470" spans="1:6" ht="23.25">
      <c r="A470" s="46"/>
      <c r="B470" s="46"/>
      <c r="C470" s="51" t="s">
        <v>1319</v>
      </c>
      <c r="D470" s="48"/>
      <c r="E470" s="46"/>
      <c r="F470" s="47"/>
    </row>
    <row r="471" spans="1:6" ht="23.25">
      <c r="A471" s="46">
        <v>16</v>
      </c>
      <c r="B471" s="46" t="s">
        <v>351</v>
      </c>
      <c r="C471" s="47" t="s">
        <v>1320</v>
      </c>
      <c r="D471" s="48">
        <v>3900</v>
      </c>
      <c r="E471" s="46" t="s">
        <v>759</v>
      </c>
      <c r="F471" s="47"/>
    </row>
    <row r="472" spans="1:6" ht="23.25">
      <c r="A472" s="46"/>
      <c r="B472" s="46"/>
      <c r="C472" s="59" t="s">
        <v>1321</v>
      </c>
      <c r="D472" s="48"/>
      <c r="E472" s="46"/>
      <c r="F472" s="47"/>
    </row>
    <row r="473" spans="1:6" ht="23.25">
      <c r="A473" s="46"/>
      <c r="B473" s="46" t="s">
        <v>352</v>
      </c>
      <c r="C473" s="47" t="s">
        <v>1322</v>
      </c>
      <c r="D473" s="48">
        <v>6000</v>
      </c>
      <c r="E473" s="46" t="s">
        <v>759</v>
      </c>
      <c r="F473" s="47"/>
    </row>
    <row r="474" spans="1:6" ht="23.25">
      <c r="A474" s="46"/>
      <c r="B474" s="46"/>
      <c r="C474" s="59" t="s">
        <v>1321</v>
      </c>
      <c r="D474" s="48"/>
      <c r="E474" s="46"/>
      <c r="F474" s="47"/>
    </row>
    <row r="475" spans="1:6" ht="23.25">
      <c r="A475" s="46">
        <v>17</v>
      </c>
      <c r="B475" s="46" t="s">
        <v>353</v>
      </c>
      <c r="C475" s="60" t="s">
        <v>1323</v>
      </c>
      <c r="D475" s="48">
        <v>2100</v>
      </c>
      <c r="E475" s="46" t="s">
        <v>759</v>
      </c>
      <c r="F475" s="47"/>
    </row>
    <row r="476" spans="1:6" ht="23.25">
      <c r="A476" s="46"/>
      <c r="B476" s="46" t="s">
        <v>354</v>
      </c>
      <c r="C476" s="59" t="s">
        <v>1324</v>
      </c>
      <c r="D476" s="48">
        <v>6600</v>
      </c>
      <c r="E476" s="46" t="s">
        <v>759</v>
      </c>
      <c r="F476" s="47"/>
    </row>
    <row r="477" spans="1:6" ht="23.25">
      <c r="A477" s="46">
        <v>18</v>
      </c>
      <c r="B477" s="46" t="s">
        <v>355</v>
      </c>
      <c r="C477" s="59" t="s">
        <v>1325</v>
      </c>
      <c r="D477" s="48">
        <v>7800</v>
      </c>
      <c r="E477" s="46" t="s">
        <v>759</v>
      </c>
      <c r="F477" s="47"/>
    </row>
    <row r="478" spans="1:6" ht="23.25">
      <c r="A478" s="46"/>
      <c r="B478" s="46"/>
      <c r="C478" s="59" t="s">
        <v>0</v>
      </c>
      <c r="D478" s="48"/>
      <c r="E478" s="46"/>
      <c r="F478" s="47"/>
    </row>
    <row r="479" spans="1:6" ht="23.25">
      <c r="A479" s="46">
        <v>19</v>
      </c>
      <c r="B479" s="46" t="s">
        <v>356</v>
      </c>
      <c r="C479" s="59" t="s">
        <v>1</v>
      </c>
      <c r="D479" s="48">
        <v>7500</v>
      </c>
      <c r="E479" s="46" t="s">
        <v>759</v>
      </c>
      <c r="F479" s="47"/>
    </row>
    <row r="480" spans="1:6" ht="23.25">
      <c r="A480" s="46"/>
      <c r="B480" s="46"/>
      <c r="C480" s="59" t="s">
        <v>2</v>
      </c>
      <c r="D480" s="48"/>
      <c r="E480" s="46"/>
      <c r="F480" s="47"/>
    </row>
    <row r="481" spans="1:6" ht="23.25">
      <c r="A481" s="46"/>
      <c r="B481" s="46"/>
      <c r="C481" s="59" t="s">
        <v>3</v>
      </c>
      <c r="D481" s="48"/>
      <c r="E481" s="46"/>
      <c r="F481" s="47"/>
    </row>
    <row r="482" spans="1:6" ht="23.25">
      <c r="A482" s="46">
        <v>20</v>
      </c>
      <c r="B482" s="46" t="s">
        <v>357</v>
      </c>
      <c r="C482" s="59" t="s">
        <v>4</v>
      </c>
      <c r="D482" s="48">
        <v>2600</v>
      </c>
      <c r="E482" s="46" t="s">
        <v>759</v>
      </c>
      <c r="F482" s="47"/>
    </row>
    <row r="483" spans="1:6" ht="23.25">
      <c r="A483" s="46"/>
      <c r="B483" s="46"/>
      <c r="C483" s="47" t="s">
        <v>5</v>
      </c>
      <c r="D483" s="48"/>
      <c r="E483" s="46"/>
      <c r="F483" s="47"/>
    </row>
    <row r="484" spans="1:6" ht="23.25">
      <c r="A484" s="46">
        <v>21</v>
      </c>
      <c r="B484" s="46" t="s">
        <v>358</v>
      </c>
      <c r="C484" s="47" t="s">
        <v>6</v>
      </c>
      <c r="D484" s="48">
        <v>28800</v>
      </c>
      <c r="E484" s="46" t="s">
        <v>759</v>
      </c>
      <c r="F484" s="47"/>
    </row>
    <row r="485" spans="1:6" ht="23.25">
      <c r="A485" s="46"/>
      <c r="B485" s="47"/>
      <c r="C485" s="47" t="s">
        <v>7</v>
      </c>
      <c r="D485" s="48"/>
      <c r="E485" s="46"/>
      <c r="F485" s="47"/>
    </row>
    <row r="486" spans="1:6" ht="23.25">
      <c r="A486" s="46"/>
      <c r="B486" s="47"/>
      <c r="C486" s="47" t="s">
        <v>8</v>
      </c>
      <c r="D486" s="48"/>
      <c r="E486" s="46"/>
      <c r="F486" s="47"/>
    </row>
    <row r="487" spans="1:6" ht="23.25">
      <c r="A487" s="46"/>
      <c r="B487" s="47"/>
      <c r="C487" s="47" t="s">
        <v>9</v>
      </c>
      <c r="D487" s="48"/>
      <c r="E487" s="46"/>
      <c r="F487" s="47"/>
    </row>
    <row r="488" spans="1:6" ht="23.25">
      <c r="A488" s="46"/>
      <c r="B488" s="47"/>
      <c r="C488" s="47"/>
      <c r="D488" s="48"/>
      <c r="E488" s="46"/>
      <c r="F488" s="47"/>
    </row>
    <row r="489" spans="1:8" ht="23.25">
      <c r="A489" s="46"/>
      <c r="B489" s="47"/>
      <c r="C489" s="47"/>
      <c r="D489" s="48"/>
      <c r="E489" s="46"/>
      <c r="F489" s="47"/>
      <c r="H489" s="62"/>
    </row>
    <row r="491" spans="1:6" ht="26.25">
      <c r="A491" s="314" t="s">
        <v>1246</v>
      </c>
      <c r="B491" s="314"/>
      <c r="C491" s="314"/>
      <c r="D491" s="314"/>
      <c r="E491" s="314"/>
      <c r="F491" s="314"/>
    </row>
    <row r="492" spans="1:6" ht="23.25">
      <c r="A492" s="46" t="s">
        <v>751</v>
      </c>
      <c r="B492" s="46" t="s">
        <v>752</v>
      </c>
      <c r="C492" s="46" t="s">
        <v>753</v>
      </c>
      <c r="D492" s="46" t="s">
        <v>754</v>
      </c>
      <c r="E492" s="46" t="s">
        <v>755</v>
      </c>
      <c r="F492" s="46" t="s">
        <v>756</v>
      </c>
    </row>
    <row r="493" spans="1:6" ht="23.25">
      <c r="A493" s="46">
        <v>22</v>
      </c>
      <c r="B493" s="46" t="s">
        <v>359</v>
      </c>
      <c r="C493" s="47" t="s">
        <v>14</v>
      </c>
      <c r="D493" s="48">
        <v>38000</v>
      </c>
      <c r="E493" s="46" t="s">
        <v>759</v>
      </c>
      <c r="F493" s="47"/>
    </row>
    <row r="494" spans="1:6" ht="23.25">
      <c r="A494" s="46"/>
      <c r="B494" s="46"/>
      <c r="C494" s="47" t="s">
        <v>13</v>
      </c>
      <c r="D494" s="48"/>
      <c r="E494" s="46"/>
      <c r="F494" s="47"/>
    </row>
    <row r="495" spans="1:6" ht="23.25">
      <c r="A495" s="46"/>
      <c r="B495" s="46"/>
      <c r="C495" s="47" t="s">
        <v>10</v>
      </c>
      <c r="D495" s="48"/>
      <c r="E495" s="46"/>
      <c r="F495" s="47"/>
    </row>
    <row r="496" spans="1:6" ht="23.25">
      <c r="A496" s="46"/>
      <c r="B496" s="46"/>
      <c r="C496" s="47" t="s">
        <v>11</v>
      </c>
      <c r="D496" s="48"/>
      <c r="E496" s="46"/>
      <c r="F496" s="47"/>
    </row>
    <row r="497" spans="1:6" ht="23.25">
      <c r="A497" s="46"/>
      <c r="B497" s="46"/>
      <c r="C497" s="47" t="s">
        <v>12</v>
      </c>
      <c r="D497" s="48"/>
      <c r="E497" s="46"/>
      <c r="F497" s="47"/>
    </row>
    <row r="498" spans="1:6" ht="23.25">
      <c r="A498" s="46">
        <v>23</v>
      </c>
      <c r="B498" s="46" t="s">
        <v>360</v>
      </c>
      <c r="C498" s="47" t="s">
        <v>15</v>
      </c>
      <c r="D498" s="48">
        <v>10190</v>
      </c>
      <c r="E498" s="46" t="s">
        <v>759</v>
      </c>
      <c r="F498" s="47"/>
    </row>
    <row r="499" spans="1:6" ht="23.25">
      <c r="A499" s="46"/>
      <c r="B499" s="46"/>
      <c r="C499" s="47" t="s">
        <v>16</v>
      </c>
      <c r="D499" s="48"/>
      <c r="E499" s="46"/>
      <c r="F499" s="47"/>
    </row>
    <row r="500" spans="1:6" ht="23.25">
      <c r="A500" s="46"/>
      <c r="B500" s="46"/>
      <c r="C500" s="47" t="s">
        <v>17</v>
      </c>
      <c r="D500" s="48"/>
      <c r="E500" s="46"/>
      <c r="F500" s="47"/>
    </row>
    <row r="501" spans="1:6" ht="23.25">
      <c r="A501" s="46"/>
      <c r="B501" s="46"/>
      <c r="C501" s="47" t="s">
        <v>18</v>
      </c>
      <c r="D501" s="48"/>
      <c r="E501" s="46"/>
      <c r="F501" s="47"/>
    </row>
    <row r="502" spans="1:6" ht="23.25">
      <c r="A502" s="46"/>
      <c r="B502" s="46"/>
      <c r="C502" s="47" t="s">
        <v>19</v>
      </c>
      <c r="D502" s="48"/>
      <c r="E502" s="46"/>
      <c r="F502" s="47"/>
    </row>
    <row r="503" spans="1:6" ht="23.25">
      <c r="A503" s="46">
        <v>24</v>
      </c>
      <c r="B503" s="46" t="s">
        <v>361</v>
      </c>
      <c r="C503" s="47" t="s">
        <v>20</v>
      </c>
      <c r="D503" s="48">
        <v>2500</v>
      </c>
      <c r="E503" s="46" t="s">
        <v>759</v>
      </c>
      <c r="F503" s="47"/>
    </row>
    <row r="504" spans="1:6" ht="23.25">
      <c r="A504" s="46"/>
      <c r="B504" s="46"/>
      <c r="C504" s="47" t="s">
        <v>21</v>
      </c>
      <c r="D504" s="48"/>
      <c r="E504" s="46"/>
      <c r="F504" s="47"/>
    </row>
    <row r="505" spans="1:6" ht="23.25">
      <c r="A505" s="46">
        <v>25</v>
      </c>
      <c r="B505" s="46" t="s">
        <v>362</v>
      </c>
      <c r="C505" s="47" t="s">
        <v>22</v>
      </c>
      <c r="D505" s="48">
        <v>15000</v>
      </c>
      <c r="E505" s="46" t="s">
        <v>759</v>
      </c>
      <c r="F505" s="47"/>
    </row>
    <row r="506" spans="1:6" ht="23.25">
      <c r="A506" s="46"/>
      <c r="B506" s="46"/>
      <c r="C506" s="47" t="s">
        <v>23</v>
      </c>
      <c r="D506" s="48"/>
      <c r="E506" s="46"/>
      <c r="F506" s="47"/>
    </row>
    <row r="507" spans="1:6" ht="23.25">
      <c r="A507" s="46">
        <v>26</v>
      </c>
      <c r="B507" s="46" t="s">
        <v>363</v>
      </c>
      <c r="C507" s="59" t="s">
        <v>24</v>
      </c>
      <c r="D507" s="48">
        <v>1200</v>
      </c>
      <c r="E507" s="46" t="s">
        <v>759</v>
      </c>
      <c r="F507" s="47"/>
    </row>
    <row r="508" spans="1:6" ht="23.25">
      <c r="A508" s="46"/>
      <c r="B508" s="46"/>
      <c r="C508" s="59" t="s">
        <v>25</v>
      </c>
      <c r="D508" s="48"/>
      <c r="E508" s="46"/>
      <c r="F508" s="47"/>
    </row>
    <row r="509" spans="1:6" ht="23.25">
      <c r="A509" s="46">
        <v>27</v>
      </c>
      <c r="B509" s="46" t="s">
        <v>364</v>
      </c>
      <c r="C509" s="59" t="s">
        <v>27</v>
      </c>
      <c r="D509" s="48">
        <v>4000</v>
      </c>
      <c r="E509" s="46" t="s">
        <v>759</v>
      </c>
      <c r="F509" s="47"/>
    </row>
    <row r="510" spans="1:6" ht="23.25">
      <c r="A510" s="46"/>
      <c r="B510" s="46"/>
      <c r="C510" s="60" t="s">
        <v>26</v>
      </c>
      <c r="D510" s="48"/>
      <c r="E510" s="46"/>
      <c r="F510" s="47"/>
    </row>
    <row r="511" spans="1:6" ht="23.25">
      <c r="A511" s="46">
        <v>28</v>
      </c>
      <c r="B511" s="46" t="s">
        <v>365</v>
      </c>
      <c r="C511" s="59" t="s">
        <v>28</v>
      </c>
      <c r="D511" s="48">
        <v>1900</v>
      </c>
      <c r="E511" s="46" t="s">
        <v>759</v>
      </c>
      <c r="F511" s="47"/>
    </row>
    <row r="512" spans="1:6" ht="23.25">
      <c r="A512" s="46">
        <v>29</v>
      </c>
      <c r="B512" s="46" t="s">
        <v>366</v>
      </c>
      <c r="C512" s="47" t="s">
        <v>29</v>
      </c>
      <c r="D512" s="48">
        <v>25000</v>
      </c>
      <c r="E512" s="46" t="s">
        <v>759</v>
      </c>
      <c r="F512" s="47"/>
    </row>
    <row r="513" spans="1:6" ht="23.25">
      <c r="A513" s="46"/>
      <c r="B513" s="47"/>
      <c r="C513" s="47" t="s">
        <v>30</v>
      </c>
      <c r="D513" s="48"/>
      <c r="E513" s="46"/>
      <c r="F513" s="47"/>
    </row>
    <row r="514" spans="1:6" ht="23.25">
      <c r="A514" s="46"/>
      <c r="B514" s="47"/>
      <c r="C514" s="59" t="s">
        <v>1292</v>
      </c>
      <c r="D514" s="48"/>
      <c r="E514" s="46"/>
      <c r="F514" s="47"/>
    </row>
    <row r="515" spans="1:6" ht="23.25">
      <c r="A515" s="46"/>
      <c r="B515" s="47"/>
      <c r="C515" s="59" t="s">
        <v>1293</v>
      </c>
      <c r="D515" s="48"/>
      <c r="E515" s="46"/>
      <c r="F515" s="47"/>
    </row>
    <row r="516" spans="1:6" ht="23.25">
      <c r="A516" s="46"/>
      <c r="B516" s="47"/>
      <c r="C516" s="59" t="s">
        <v>31</v>
      </c>
      <c r="D516" s="48"/>
      <c r="E516" s="46"/>
      <c r="F516" s="47"/>
    </row>
    <row r="517" spans="1:6" ht="23.25">
      <c r="A517" s="46"/>
      <c r="B517" s="47"/>
      <c r="C517" s="59" t="s">
        <v>32</v>
      </c>
      <c r="D517" s="48"/>
      <c r="E517" s="46"/>
      <c r="F517" s="47"/>
    </row>
    <row r="518" spans="1:6" ht="23.25">
      <c r="A518" s="46"/>
      <c r="B518" s="47"/>
      <c r="C518" s="59" t="s">
        <v>33</v>
      </c>
      <c r="D518" s="48"/>
      <c r="E518" s="46"/>
      <c r="F518" s="47"/>
    </row>
    <row r="519" spans="1:6" ht="23.25">
      <c r="A519" s="46"/>
      <c r="B519" s="47"/>
      <c r="C519" s="59" t="s">
        <v>34</v>
      </c>
      <c r="D519" s="48"/>
      <c r="E519" s="46"/>
      <c r="F519" s="47"/>
    </row>
    <row r="520" spans="1:6" ht="23.25">
      <c r="A520" s="46"/>
      <c r="B520" s="47"/>
      <c r="C520" s="59" t="s">
        <v>35</v>
      </c>
      <c r="D520" s="48"/>
      <c r="E520" s="46"/>
      <c r="F520" s="47"/>
    </row>
    <row r="521" spans="1:6" ht="23.25">
      <c r="A521" s="46"/>
      <c r="B521" s="47"/>
      <c r="C521" s="59" t="s">
        <v>36</v>
      </c>
      <c r="D521" s="48"/>
      <c r="E521" s="46"/>
      <c r="F521" s="47"/>
    </row>
    <row r="522" spans="1:6" ht="23.25">
      <c r="A522" s="46"/>
      <c r="B522" s="47"/>
      <c r="C522" s="47"/>
      <c r="D522" s="48"/>
      <c r="E522" s="46"/>
      <c r="F522" s="47"/>
    </row>
    <row r="523" spans="1:8" ht="23.25">
      <c r="A523" s="46"/>
      <c r="B523" s="47"/>
      <c r="C523" s="47"/>
      <c r="D523" s="48"/>
      <c r="E523" s="46"/>
      <c r="F523" s="47"/>
      <c r="H523" s="62"/>
    </row>
    <row r="524" spans="1:6" ht="23.25">
      <c r="A524" s="56"/>
      <c r="B524" s="51"/>
      <c r="C524" s="51"/>
      <c r="D524" s="52"/>
      <c r="E524" s="56"/>
      <c r="F524" s="51"/>
    </row>
    <row r="525" spans="1:7" ht="23.25">
      <c r="A525" s="56"/>
      <c r="B525" s="51"/>
      <c r="C525" s="51"/>
      <c r="D525" s="52"/>
      <c r="E525" s="56"/>
      <c r="F525" s="51"/>
      <c r="G525" s="54"/>
    </row>
    <row r="526" spans="1:6" ht="26.25">
      <c r="A526" s="314" t="s">
        <v>1246</v>
      </c>
      <c r="B526" s="314"/>
      <c r="C526" s="314"/>
      <c r="D526" s="314"/>
      <c r="E526" s="314"/>
      <c r="F526" s="314"/>
    </row>
    <row r="527" spans="1:6" ht="23.25">
      <c r="A527" s="46" t="s">
        <v>751</v>
      </c>
      <c r="B527" s="46" t="s">
        <v>752</v>
      </c>
      <c r="C527" s="46" t="s">
        <v>753</v>
      </c>
      <c r="D527" s="46" t="s">
        <v>754</v>
      </c>
      <c r="E527" s="46" t="s">
        <v>755</v>
      </c>
      <c r="F527" s="46" t="s">
        <v>756</v>
      </c>
    </row>
    <row r="528" spans="1:6" ht="23.25">
      <c r="A528" s="46">
        <v>30</v>
      </c>
      <c r="B528" s="46" t="s">
        <v>367</v>
      </c>
      <c r="C528" s="47" t="s">
        <v>42</v>
      </c>
      <c r="D528" s="48">
        <v>8480</v>
      </c>
      <c r="E528" s="46" t="s">
        <v>759</v>
      </c>
      <c r="F528" s="47"/>
    </row>
    <row r="529" spans="1:6" ht="23.25">
      <c r="A529" s="46"/>
      <c r="B529" s="47"/>
      <c r="C529" s="47" t="s">
        <v>38</v>
      </c>
      <c r="D529" s="48"/>
      <c r="E529" s="46"/>
      <c r="F529" s="47"/>
    </row>
    <row r="530" spans="1:6" ht="23.25">
      <c r="A530" s="46"/>
      <c r="B530" s="47"/>
      <c r="C530" s="47" t="s">
        <v>39</v>
      </c>
      <c r="D530" s="48"/>
      <c r="E530" s="46"/>
      <c r="F530" s="47"/>
    </row>
    <row r="531" spans="1:6" ht="23.25">
      <c r="A531" s="46"/>
      <c r="B531" s="47"/>
      <c r="C531" s="47" t="s">
        <v>40</v>
      </c>
      <c r="D531" s="48"/>
      <c r="E531" s="46"/>
      <c r="F531" s="47"/>
    </row>
    <row r="532" spans="1:6" ht="23.25">
      <c r="A532" s="46"/>
      <c r="B532" s="47"/>
      <c r="C532" s="47" t="s">
        <v>41</v>
      </c>
      <c r="D532" s="48"/>
      <c r="E532" s="46"/>
      <c r="F532" s="47"/>
    </row>
    <row r="533" spans="1:6" ht="23.25">
      <c r="A533" s="46"/>
      <c r="B533" s="47"/>
      <c r="C533" s="47" t="s">
        <v>43</v>
      </c>
      <c r="D533" s="48"/>
      <c r="E533" s="46"/>
      <c r="F533" s="47"/>
    </row>
    <row r="534" spans="1:6" ht="23.25">
      <c r="A534" s="46"/>
      <c r="B534" s="46" t="s">
        <v>368</v>
      </c>
      <c r="C534" s="47" t="s">
        <v>44</v>
      </c>
      <c r="D534" s="48">
        <v>11920</v>
      </c>
      <c r="E534" s="46"/>
      <c r="F534" s="47"/>
    </row>
    <row r="535" spans="1:6" ht="23.25">
      <c r="A535" s="46"/>
      <c r="B535" s="46"/>
      <c r="C535" s="47" t="s">
        <v>45</v>
      </c>
      <c r="D535" s="48"/>
      <c r="E535" s="46"/>
      <c r="F535" s="47"/>
    </row>
    <row r="536" spans="1:6" ht="23.25">
      <c r="A536" s="46"/>
      <c r="B536" s="46"/>
      <c r="C536" s="47" t="s">
        <v>39</v>
      </c>
      <c r="D536" s="48"/>
      <c r="E536" s="46"/>
      <c r="F536" s="47"/>
    </row>
    <row r="537" spans="1:6" ht="23.25">
      <c r="A537" s="46"/>
      <c r="B537" s="46"/>
      <c r="C537" s="47" t="s">
        <v>40</v>
      </c>
      <c r="D537" s="48"/>
      <c r="E537" s="46"/>
      <c r="F537" s="47"/>
    </row>
    <row r="538" spans="1:6" ht="23.25">
      <c r="A538" s="46"/>
      <c r="B538" s="46"/>
      <c r="C538" s="47" t="s">
        <v>41</v>
      </c>
      <c r="D538" s="48"/>
      <c r="E538" s="46"/>
      <c r="F538" s="47"/>
    </row>
    <row r="539" spans="1:6" ht="23.25">
      <c r="A539" s="46"/>
      <c r="B539" s="46"/>
      <c r="C539" s="47" t="s">
        <v>43</v>
      </c>
      <c r="D539" s="48"/>
      <c r="E539" s="46"/>
      <c r="F539" s="47"/>
    </row>
    <row r="540" spans="1:6" ht="23.25">
      <c r="A540" s="46"/>
      <c r="B540" s="46" t="s">
        <v>369</v>
      </c>
      <c r="C540" s="47" t="s">
        <v>46</v>
      </c>
      <c r="D540" s="48">
        <v>26640</v>
      </c>
      <c r="E540" s="46"/>
      <c r="F540" s="47"/>
    </row>
    <row r="541" spans="1:6" ht="23.25">
      <c r="A541" s="46"/>
      <c r="B541" s="47"/>
      <c r="C541" s="47" t="s">
        <v>47</v>
      </c>
      <c r="D541" s="48"/>
      <c r="E541" s="46"/>
      <c r="F541" s="47"/>
    </row>
    <row r="542" spans="1:6" ht="23.25">
      <c r="A542" s="46"/>
      <c r="B542" s="47"/>
      <c r="C542" s="47" t="s">
        <v>39</v>
      </c>
      <c r="D542" s="48"/>
      <c r="E542" s="46"/>
      <c r="F542" s="47"/>
    </row>
    <row r="543" spans="1:6" ht="23.25">
      <c r="A543" s="46"/>
      <c r="B543" s="47"/>
      <c r="C543" s="47" t="s">
        <v>40</v>
      </c>
      <c r="D543" s="48"/>
      <c r="E543" s="46"/>
      <c r="F543" s="47"/>
    </row>
    <row r="544" spans="1:6" ht="23.25">
      <c r="A544" s="46"/>
      <c r="B544" s="47"/>
      <c r="C544" s="47" t="s">
        <v>41</v>
      </c>
      <c r="D544" s="48"/>
      <c r="E544" s="46"/>
      <c r="F544" s="47"/>
    </row>
    <row r="545" spans="1:6" ht="23.25">
      <c r="A545" s="46"/>
      <c r="B545" s="47"/>
      <c r="C545" s="47" t="s">
        <v>43</v>
      </c>
      <c r="D545" s="48"/>
      <c r="E545" s="46"/>
      <c r="F545" s="47"/>
    </row>
    <row r="546" spans="1:6" ht="23.25">
      <c r="A546" s="46"/>
      <c r="B546" s="46" t="s">
        <v>370</v>
      </c>
      <c r="C546" s="47" t="s">
        <v>48</v>
      </c>
      <c r="D546" s="48">
        <v>2960</v>
      </c>
      <c r="E546" s="46"/>
      <c r="F546" s="47"/>
    </row>
    <row r="547" spans="1:6" ht="23.25">
      <c r="A547" s="46"/>
      <c r="B547" s="47"/>
      <c r="C547" s="47" t="s">
        <v>47</v>
      </c>
      <c r="D547" s="48"/>
      <c r="E547" s="46"/>
      <c r="F547" s="47"/>
    </row>
    <row r="548" spans="1:6" ht="23.25">
      <c r="A548" s="46"/>
      <c r="B548" s="47"/>
      <c r="C548" s="47" t="s">
        <v>39</v>
      </c>
      <c r="D548" s="48"/>
      <c r="E548" s="46"/>
      <c r="F548" s="47"/>
    </row>
    <row r="549" spans="1:6" ht="23.25">
      <c r="A549" s="46"/>
      <c r="B549" s="47"/>
      <c r="C549" s="47" t="s">
        <v>40</v>
      </c>
      <c r="D549" s="48"/>
      <c r="E549" s="46"/>
      <c r="F549" s="47"/>
    </row>
    <row r="550" spans="1:6" ht="23.25">
      <c r="A550" s="46"/>
      <c r="B550" s="47"/>
      <c r="C550" s="47" t="s">
        <v>41</v>
      </c>
      <c r="D550" s="48"/>
      <c r="E550" s="46"/>
      <c r="F550" s="47"/>
    </row>
    <row r="551" spans="1:6" ht="23.25">
      <c r="A551" s="46"/>
      <c r="B551" s="47"/>
      <c r="C551" s="47" t="s">
        <v>43</v>
      </c>
      <c r="D551" s="48"/>
      <c r="E551" s="46"/>
      <c r="F551" s="47"/>
    </row>
    <row r="552" spans="1:6" ht="23.25">
      <c r="A552" s="46"/>
      <c r="B552" s="47"/>
      <c r="C552" s="47" t="s">
        <v>37</v>
      </c>
      <c r="D552" s="48"/>
      <c r="E552" s="46"/>
      <c r="F552" s="47"/>
    </row>
    <row r="553" spans="1:6" ht="23.25">
      <c r="A553" s="46"/>
      <c r="B553" s="47"/>
      <c r="C553" s="49"/>
      <c r="D553" s="49"/>
      <c r="E553" s="46"/>
      <c r="F553" s="47"/>
    </row>
    <row r="554" spans="1:6" ht="23.25">
      <c r="A554" s="46"/>
      <c r="B554" s="47"/>
      <c r="C554" s="49"/>
      <c r="D554" s="49"/>
      <c r="E554" s="46"/>
      <c r="F554" s="47"/>
    </row>
    <row r="555" spans="1:6" ht="23.25">
      <c r="A555" s="46"/>
      <c r="B555" s="47"/>
      <c r="C555" s="49"/>
      <c r="D555" s="49"/>
      <c r="E555" s="46"/>
      <c r="F555" s="47"/>
    </row>
    <row r="556" spans="1:6" ht="23.25">
      <c r="A556" s="46"/>
      <c r="B556" s="47"/>
      <c r="C556" s="49"/>
      <c r="D556" s="49"/>
      <c r="E556" s="46"/>
      <c r="F556" s="47"/>
    </row>
    <row r="557" spans="1:6" ht="23.25">
      <c r="A557" s="46"/>
      <c r="B557" s="47"/>
      <c r="C557" s="49"/>
      <c r="D557" s="49"/>
      <c r="E557" s="46"/>
      <c r="F557" s="47"/>
    </row>
    <row r="558" spans="1:6" ht="23.25">
      <c r="A558" s="46"/>
      <c r="B558" s="47"/>
      <c r="C558" s="49"/>
      <c r="D558" s="49"/>
      <c r="E558" s="46"/>
      <c r="F558" s="47"/>
    </row>
    <row r="559" spans="1:6" ht="23.25">
      <c r="A559" s="46"/>
      <c r="B559" s="47"/>
      <c r="C559" s="49"/>
      <c r="D559" s="49"/>
      <c r="E559" s="46"/>
      <c r="F559" s="47"/>
    </row>
    <row r="561" spans="1:6" ht="26.25">
      <c r="A561" s="314" t="s">
        <v>1246</v>
      </c>
      <c r="B561" s="314"/>
      <c r="C561" s="314"/>
      <c r="D561" s="314"/>
      <c r="E561" s="314"/>
      <c r="F561" s="314"/>
    </row>
    <row r="562" spans="1:6" ht="23.25">
      <c r="A562" s="46" t="s">
        <v>751</v>
      </c>
      <c r="B562" s="46" t="s">
        <v>752</v>
      </c>
      <c r="C562" s="46" t="s">
        <v>753</v>
      </c>
      <c r="D562" s="46" t="s">
        <v>754</v>
      </c>
      <c r="E562" s="46" t="s">
        <v>755</v>
      </c>
      <c r="F562" s="46" t="s">
        <v>756</v>
      </c>
    </row>
    <row r="563" spans="1:6" ht="23.25">
      <c r="A563" s="46">
        <v>31</v>
      </c>
      <c r="B563" s="46" t="s">
        <v>371</v>
      </c>
      <c r="C563" s="47" t="s">
        <v>57</v>
      </c>
      <c r="D563" s="48">
        <v>24000</v>
      </c>
      <c r="E563" s="46" t="s">
        <v>759</v>
      </c>
      <c r="F563" s="47"/>
    </row>
    <row r="564" spans="1:6" ht="23.25">
      <c r="A564" s="46"/>
      <c r="B564" s="46"/>
      <c r="C564" s="47" t="s">
        <v>58</v>
      </c>
      <c r="D564" s="48"/>
      <c r="E564" s="46"/>
      <c r="F564" s="47"/>
    </row>
    <row r="565" spans="1:6" ht="23.25">
      <c r="A565" s="46"/>
      <c r="B565" s="46"/>
      <c r="C565" s="47" t="s">
        <v>49</v>
      </c>
      <c r="D565" s="48"/>
      <c r="E565" s="46"/>
      <c r="F565" s="47"/>
    </row>
    <row r="566" spans="1:6" ht="23.25">
      <c r="A566" s="46"/>
      <c r="B566" s="46"/>
      <c r="C566" s="47" t="s">
        <v>50</v>
      </c>
      <c r="D566" s="48"/>
      <c r="E566" s="46"/>
      <c r="F566" s="47"/>
    </row>
    <row r="567" spans="1:6" ht="23.25">
      <c r="A567" s="46"/>
      <c r="B567" s="46"/>
      <c r="C567" s="47" t="s">
        <v>51</v>
      </c>
      <c r="D567" s="48"/>
      <c r="E567" s="46"/>
      <c r="F567" s="47"/>
    </row>
    <row r="568" spans="1:6" ht="23.25">
      <c r="A568" s="46"/>
      <c r="B568" s="46"/>
      <c r="C568" s="47" t="s">
        <v>52</v>
      </c>
      <c r="D568" s="48"/>
      <c r="E568" s="46"/>
      <c r="F568" s="47"/>
    </row>
    <row r="569" spans="1:6" ht="23.25">
      <c r="A569" s="46"/>
      <c r="B569" s="46"/>
      <c r="C569" s="47" t="s">
        <v>53</v>
      </c>
      <c r="D569" s="48"/>
      <c r="E569" s="46"/>
      <c r="F569" s="47"/>
    </row>
    <row r="570" spans="1:6" ht="23.25">
      <c r="A570" s="46"/>
      <c r="B570" s="46"/>
      <c r="C570" s="47" t="s">
        <v>54</v>
      </c>
      <c r="D570" s="48"/>
      <c r="E570" s="46"/>
      <c r="F570" s="47"/>
    </row>
    <row r="571" spans="1:6" ht="23.25">
      <c r="A571" s="46"/>
      <c r="B571" s="46" t="s">
        <v>371</v>
      </c>
      <c r="C571" s="47" t="s">
        <v>55</v>
      </c>
      <c r="D571" s="48">
        <v>35000</v>
      </c>
      <c r="E571" s="46"/>
      <c r="F571" s="47"/>
    </row>
    <row r="572" spans="1:6" ht="23.25">
      <c r="A572" s="46"/>
      <c r="B572" s="47"/>
      <c r="C572" s="47" t="s">
        <v>56</v>
      </c>
      <c r="D572" s="48"/>
      <c r="E572" s="46"/>
      <c r="F572" s="47"/>
    </row>
    <row r="573" spans="1:6" ht="23.25">
      <c r="A573" s="46"/>
      <c r="B573" s="47"/>
      <c r="C573" s="47" t="s">
        <v>49</v>
      </c>
      <c r="D573" s="48"/>
      <c r="E573" s="46"/>
      <c r="F573" s="47"/>
    </row>
    <row r="574" spans="1:6" ht="23.25">
      <c r="A574" s="46"/>
      <c r="B574" s="47"/>
      <c r="C574" s="59" t="s">
        <v>50</v>
      </c>
      <c r="D574" s="48"/>
      <c r="E574" s="46"/>
      <c r="F574" s="47"/>
    </row>
    <row r="575" spans="1:6" ht="23.25">
      <c r="A575" s="46"/>
      <c r="B575" s="47"/>
      <c r="C575" s="59" t="s">
        <v>59</v>
      </c>
      <c r="D575" s="48"/>
      <c r="E575" s="46"/>
      <c r="F575" s="47"/>
    </row>
    <row r="576" spans="1:6" ht="23.25">
      <c r="A576" s="46"/>
      <c r="B576" s="47"/>
      <c r="C576" s="59" t="s">
        <v>60</v>
      </c>
      <c r="D576" s="48"/>
      <c r="E576" s="46"/>
      <c r="F576" s="47"/>
    </row>
    <row r="577" spans="1:6" ht="23.25">
      <c r="A577" s="46"/>
      <c r="B577" s="47"/>
      <c r="C577" s="60" t="s">
        <v>61</v>
      </c>
      <c r="D577" s="48"/>
      <c r="E577" s="46"/>
      <c r="F577" s="47"/>
    </row>
    <row r="578" spans="1:6" ht="23.25">
      <c r="A578" s="46"/>
      <c r="B578" s="47"/>
      <c r="C578" s="59" t="s">
        <v>62</v>
      </c>
      <c r="D578" s="48"/>
      <c r="E578" s="46"/>
      <c r="F578" s="47"/>
    </row>
    <row r="579" spans="1:6" ht="23.25">
      <c r="A579" s="46"/>
      <c r="B579" s="47"/>
      <c r="C579" s="47" t="s">
        <v>54</v>
      </c>
      <c r="D579" s="48"/>
      <c r="E579" s="46"/>
      <c r="F579" s="47"/>
    </row>
    <row r="580" spans="1:9" ht="23.25">
      <c r="A580" s="46">
        <v>32</v>
      </c>
      <c r="B580" s="47"/>
      <c r="C580" s="47" t="s">
        <v>63</v>
      </c>
      <c r="D580" s="48">
        <v>25700</v>
      </c>
      <c r="E580" s="46" t="s">
        <v>759</v>
      </c>
      <c r="F580" s="47"/>
      <c r="I580" s="65">
        <v>890737.5</v>
      </c>
    </row>
    <row r="581" spans="1:9" ht="23.25">
      <c r="A581" s="46"/>
      <c r="B581" s="47"/>
      <c r="C581" s="47" t="s">
        <v>64</v>
      </c>
      <c r="D581" s="48"/>
      <c r="E581" s="46"/>
      <c r="F581" s="47"/>
      <c r="I581" s="63"/>
    </row>
    <row r="582" spans="1:6" ht="23.25">
      <c r="A582" s="46"/>
      <c r="B582" s="47"/>
      <c r="C582" s="47" t="s">
        <v>65</v>
      </c>
      <c r="D582" s="48"/>
      <c r="E582" s="46"/>
      <c r="F582" s="47"/>
    </row>
    <row r="583" spans="1:6" ht="23.25">
      <c r="A583" s="46"/>
      <c r="B583" s="47"/>
      <c r="C583" s="47" t="s">
        <v>67</v>
      </c>
      <c r="D583" s="48"/>
      <c r="E583" s="46"/>
      <c r="F583" s="47"/>
    </row>
    <row r="584" spans="1:6" ht="23.25">
      <c r="A584" s="46"/>
      <c r="B584" s="47"/>
      <c r="C584" s="47" t="s">
        <v>66</v>
      </c>
      <c r="D584" s="48"/>
      <c r="E584" s="46"/>
      <c r="F584" s="47"/>
    </row>
    <row r="585" spans="1:6" ht="23.25">
      <c r="A585" s="46">
        <v>33</v>
      </c>
      <c r="B585" s="47"/>
      <c r="C585" s="47" t="s">
        <v>68</v>
      </c>
      <c r="D585" s="48">
        <v>62700</v>
      </c>
      <c r="E585" s="46" t="s">
        <v>759</v>
      </c>
      <c r="F585" s="47"/>
    </row>
    <row r="586" spans="1:6" ht="23.25">
      <c r="A586" s="46"/>
      <c r="B586" s="47"/>
      <c r="C586" s="47" t="s">
        <v>69</v>
      </c>
      <c r="D586" s="48"/>
      <c r="E586" s="46"/>
      <c r="F586" s="47"/>
    </row>
    <row r="587" spans="1:6" ht="23.25">
      <c r="A587" s="46"/>
      <c r="B587" s="47"/>
      <c r="C587" s="47" t="s">
        <v>70</v>
      </c>
      <c r="D587" s="48"/>
      <c r="E587" s="46"/>
      <c r="F587" s="47"/>
    </row>
    <row r="588" spans="1:6" ht="23.25">
      <c r="A588" s="46"/>
      <c r="B588" s="47"/>
      <c r="C588" s="47" t="s">
        <v>71</v>
      </c>
      <c r="D588" s="48"/>
      <c r="E588" s="46"/>
      <c r="F588" s="47"/>
    </row>
    <row r="589" spans="1:6" ht="23.25">
      <c r="A589" s="46"/>
      <c r="B589" s="47"/>
      <c r="C589" s="47" t="s">
        <v>72</v>
      </c>
      <c r="D589" s="48"/>
      <c r="E589" s="46"/>
      <c r="F589" s="47"/>
    </row>
    <row r="590" spans="1:6" ht="23.25">
      <c r="A590" s="46"/>
      <c r="B590" s="47"/>
      <c r="C590" s="47" t="s">
        <v>73</v>
      </c>
      <c r="D590" s="48"/>
      <c r="E590" s="46"/>
      <c r="F590" s="47"/>
    </row>
    <row r="591" spans="1:6" ht="23.25">
      <c r="A591" s="46"/>
      <c r="B591" s="47"/>
      <c r="C591" s="47" t="s">
        <v>74</v>
      </c>
      <c r="D591" s="48"/>
      <c r="E591" s="46"/>
      <c r="F591" s="47"/>
    </row>
    <row r="592" spans="1:6" ht="23.25">
      <c r="A592" s="46"/>
      <c r="B592" s="47"/>
      <c r="C592" s="47" t="s">
        <v>75</v>
      </c>
      <c r="D592" s="48"/>
      <c r="E592" s="46"/>
      <c r="F592" s="47"/>
    </row>
    <row r="593" spans="1:6" ht="23.25">
      <c r="A593" s="46"/>
      <c r="B593" s="47"/>
      <c r="C593" s="47" t="s">
        <v>76</v>
      </c>
      <c r="D593" s="48"/>
      <c r="E593" s="46"/>
      <c r="F593" s="47"/>
    </row>
    <row r="594" spans="1:9" ht="23.25">
      <c r="A594" s="46"/>
      <c r="B594" s="47"/>
      <c r="C594" s="47"/>
      <c r="D594" s="48"/>
      <c r="E594" s="46"/>
      <c r="F594" s="47"/>
      <c r="I594" s="62">
        <f>SUM(D580:D585)</f>
        <v>88400</v>
      </c>
    </row>
    <row r="595" spans="1:6" ht="23.25">
      <c r="A595" s="46"/>
      <c r="B595" s="47"/>
      <c r="C595" s="47"/>
      <c r="D595" s="48"/>
      <c r="E595" s="46"/>
      <c r="F595" s="47"/>
    </row>
    <row r="596" spans="1:6" ht="26.25">
      <c r="A596" s="314" t="s">
        <v>1246</v>
      </c>
      <c r="B596" s="314"/>
      <c r="C596" s="314"/>
      <c r="D596" s="314"/>
      <c r="E596" s="314"/>
      <c r="F596" s="314"/>
    </row>
    <row r="597" spans="1:6" ht="23.25">
      <c r="A597" s="46" t="s">
        <v>751</v>
      </c>
      <c r="B597" s="46" t="s">
        <v>752</v>
      </c>
      <c r="C597" s="46" t="s">
        <v>753</v>
      </c>
      <c r="D597" s="46" t="s">
        <v>754</v>
      </c>
      <c r="E597" s="46" t="s">
        <v>755</v>
      </c>
      <c r="F597" s="46" t="s">
        <v>756</v>
      </c>
    </row>
    <row r="598" spans="1:6" ht="23.25">
      <c r="A598" s="46">
        <v>34</v>
      </c>
      <c r="B598" s="47"/>
      <c r="C598" s="47" t="s">
        <v>77</v>
      </c>
      <c r="D598" s="48">
        <v>92000</v>
      </c>
      <c r="E598" s="46" t="s">
        <v>759</v>
      </c>
      <c r="F598" s="47"/>
    </row>
    <row r="599" spans="1:6" ht="23.25">
      <c r="A599" s="46"/>
      <c r="B599" s="47"/>
      <c r="C599" s="47" t="s">
        <v>78</v>
      </c>
      <c r="D599" s="48"/>
      <c r="E599" s="46"/>
      <c r="F599" s="47"/>
    </row>
    <row r="600" spans="1:6" ht="23.25">
      <c r="A600" s="46"/>
      <c r="B600" s="47"/>
      <c r="C600" s="47" t="s">
        <v>77</v>
      </c>
      <c r="D600" s="48"/>
      <c r="E600" s="46"/>
      <c r="F600" s="47"/>
    </row>
    <row r="601" spans="1:6" ht="23.25">
      <c r="A601" s="46"/>
      <c r="B601" s="47"/>
      <c r="C601" s="47" t="s">
        <v>79</v>
      </c>
      <c r="D601" s="48"/>
      <c r="E601" s="46"/>
      <c r="F601" s="47"/>
    </row>
    <row r="602" spans="1:6" ht="23.25">
      <c r="A602" s="46"/>
      <c r="B602" s="47"/>
      <c r="C602" s="47" t="s">
        <v>80</v>
      </c>
      <c r="D602" s="48"/>
      <c r="E602" s="46"/>
      <c r="F602" s="47"/>
    </row>
    <row r="603" spans="1:6" ht="23.25">
      <c r="A603" s="46">
        <v>35</v>
      </c>
      <c r="B603" s="47"/>
      <c r="C603" s="47" t="s">
        <v>81</v>
      </c>
      <c r="D603" s="48">
        <v>55000</v>
      </c>
      <c r="E603" s="46" t="s">
        <v>759</v>
      </c>
      <c r="F603" s="47"/>
    </row>
    <row r="604" spans="1:6" ht="23.25">
      <c r="A604" s="46"/>
      <c r="B604" s="47"/>
      <c r="C604" s="47" t="s">
        <v>82</v>
      </c>
      <c r="D604" s="48"/>
      <c r="E604" s="46"/>
      <c r="F604" s="47"/>
    </row>
    <row r="605" spans="1:6" ht="23.25">
      <c r="A605" s="46"/>
      <c r="B605" s="47"/>
      <c r="C605" s="47" t="s">
        <v>83</v>
      </c>
      <c r="D605" s="48"/>
      <c r="E605" s="46"/>
      <c r="F605" s="47"/>
    </row>
    <row r="606" spans="1:6" ht="23.25">
      <c r="A606" s="46"/>
      <c r="B606" s="47"/>
      <c r="C606" s="47" t="s">
        <v>84</v>
      </c>
      <c r="D606" s="48"/>
      <c r="E606" s="46"/>
      <c r="F606" s="47"/>
    </row>
    <row r="607" spans="1:6" ht="23.25">
      <c r="A607" s="46"/>
      <c r="B607" s="47"/>
      <c r="C607" s="47" t="s">
        <v>86</v>
      </c>
      <c r="D607" s="48"/>
      <c r="E607" s="46"/>
      <c r="F607" s="47"/>
    </row>
    <row r="608" spans="1:6" ht="23.25">
      <c r="A608" s="46"/>
      <c r="B608" s="47"/>
      <c r="C608" s="47" t="s">
        <v>85</v>
      </c>
      <c r="D608" s="48"/>
      <c r="E608" s="46"/>
      <c r="F608" s="47"/>
    </row>
    <row r="609" spans="1:6" ht="23.25">
      <c r="A609" s="46"/>
      <c r="B609" s="47"/>
      <c r="C609" s="47" t="s">
        <v>87</v>
      </c>
      <c r="D609" s="48"/>
      <c r="E609" s="46"/>
      <c r="F609" s="47"/>
    </row>
    <row r="610" spans="1:6" ht="23.25">
      <c r="A610" s="46"/>
      <c r="B610" s="47"/>
      <c r="C610" s="47" t="s">
        <v>88</v>
      </c>
      <c r="D610" s="48"/>
      <c r="E610" s="46"/>
      <c r="F610" s="47"/>
    </row>
    <row r="611" spans="1:6" ht="23.25">
      <c r="A611" s="46"/>
      <c r="B611" s="47"/>
      <c r="C611" s="47" t="s">
        <v>89</v>
      </c>
      <c r="D611" s="48"/>
      <c r="E611" s="46"/>
      <c r="F611" s="47"/>
    </row>
    <row r="612" spans="1:6" ht="23.25">
      <c r="A612" s="46"/>
      <c r="B612" s="47"/>
      <c r="C612" s="47" t="s">
        <v>90</v>
      </c>
      <c r="D612" s="48"/>
      <c r="E612" s="46"/>
      <c r="F612" s="47"/>
    </row>
    <row r="613" spans="1:6" ht="23.25">
      <c r="A613" s="46"/>
      <c r="B613" s="47"/>
      <c r="C613" s="47" t="s">
        <v>91</v>
      </c>
      <c r="D613" s="48"/>
      <c r="E613" s="46"/>
      <c r="F613" s="47"/>
    </row>
    <row r="614" spans="1:6" ht="23.25">
      <c r="A614" s="46"/>
      <c r="B614" s="47"/>
      <c r="C614" s="47" t="s">
        <v>92</v>
      </c>
      <c r="D614" s="48"/>
      <c r="E614" s="46"/>
      <c r="F614" s="47"/>
    </row>
    <row r="615" spans="1:6" ht="23.25">
      <c r="A615" s="46"/>
      <c r="B615" s="47"/>
      <c r="C615" s="47" t="s">
        <v>93</v>
      </c>
      <c r="D615" s="48"/>
      <c r="E615" s="46"/>
      <c r="F615" s="47"/>
    </row>
    <row r="616" spans="1:6" ht="23.25">
      <c r="A616" s="46"/>
      <c r="B616" s="47"/>
      <c r="C616" s="47" t="s">
        <v>94</v>
      </c>
      <c r="D616" s="48"/>
      <c r="E616" s="46"/>
      <c r="F616" s="47"/>
    </row>
    <row r="617" spans="1:6" ht="23.25">
      <c r="A617" s="46"/>
      <c r="B617" s="47"/>
      <c r="C617" s="47" t="s">
        <v>98</v>
      </c>
      <c r="D617" s="48"/>
      <c r="E617" s="46"/>
      <c r="F617" s="47"/>
    </row>
    <row r="618" spans="1:6" ht="23.25">
      <c r="A618" s="46"/>
      <c r="B618" s="47"/>
      <c r="C618" s="47" t="s">
        <v>95</v>
      </c>
      <c r="D618" s="48"/>
      <c r="E618" s="46"/>
      <c r="F618" s="47"/>
    </row>
    <row r="619" spans="1:6" ht="23.25">
      <c r="A619" s="46">
        <v>36</v>
      </c>
      <c r="B619" s="47"/>
      <c r="C619" s="66" t="s">
        <v>96</v>
      </c>
      <c r="D619" s="48">
        <v>303000</v>
      </c>
      <c r="E619" s="46" t="s">
        <v>759</v>
      </c>
      <c r="F619" s="47"/>
    </row>
    <row r="620" spans="1:6" ht="23.25">
      <c r="A620" s="46"/>
      <c r="B620" s="47"/>
      <c r="C620" s="47" t="s">
        <v>97</v>
      </c>
      <c r="D620" s="48"/>
      <c r="E620" s="46"/>
      <c r="F620" s="47"/>
    </row>
    <row r="621" spans="1:6" ht="23.25">
      <c r="A621" s="46"/>
      <c r="B621" s="47"/>
      <c r="C621" s="47" t="s">
        <v>99</v>
      </c>
      <c r="D621" s="48"/>
      <c r="E621" s="46"/>
      <c r="F621" s="47"/>
    </row>
    <row r="622" spans="1:6" ht="23.25">
      <c r="A622" s="46"/>
      <c r="B622" s="47"/>
      <c r="C622" s="47" t="s">
        <v>100</v>
      </c>
      <c r="D622" s="48"/>
      <c r="E622" s="46"/>
      <c r="F622" s="47"/>
    </row>
    <row r="623" spans="1:6" ht="23.25">
      <c r="A623" s="46"/>
      <c r="B623" s="47"/>
      <c r="C623" s="47" t="s">
        <v>101</v>
      </c>
      <c r="D623" s="48"/>
      <c r="E623" s="46"/>
      <c r="F623" s="47"/>
    </row>
    <row r="624" spans="1:6" ht="23.25">
      <c r="A624" s="46"/>
      <c r="B624" s="47"/>
      <c r="C624" s="47" t="s">
        <v>102</v>
      </c>
      <c r="D624" s="48"/>
      <c r="E624" s="46"/>
      <c r="F624" s="47"/>
    </row>
    <row r="625" spans="1:6" ht="23.25">
      <c r="A625" s="46"/>
      <c r="B625" s="47"/>
      <c r="C625" s="47" t="s">
        <v>103</v>
      </c>
      <c r="D625" s="48"/>
      <c r="E625" s="46"/>
      <c r="F625" s="47"/>
    </row>
    <row r="626" spans="1:6" ht="23.25">
      <c r="A626" s="46"/>
      <c r="B626" s="47"/>
      <c r="C626" s="47" t="s">
        <v>104</v>
      </c>
      <c r="D626" s="48"/>
      <c r="E626" s="46"/>
      <c r="F626" s="47"/>
    </row>
    <row r="627" spans="1:6" ht="23.25">
      <c r="A627" s="46"/>
      <c r="B627" s="47"/>
      <c r="C627" s="47" t="s">
        <v>105</v>
      </c>
      <c r="D627" s="48"/>
      <c r="E627" s="46"/>
      <c r="F627" s="47"/>
    </row>
    <row r="628" spans="1:6" ht="23.25">
      <c r="A628" s="46"/>
      <c r="B628" s="47"/>
      <c r="C628" s="47" t="s">
        <v>107</v>
      </c>
      <c r="D628" s="48"/>
      <c r="E628" s="46"/>
      <c r="F628" s="47"/>
    </row>
    <row r="629" spans="1:9" ht="23.25">
      <c r="A629" s="46"/>
      <c r="B629" s="47"/>
      <c r="C629" s="47" t="s">
        <v>106</v>
      </c>
      <c r="D629" s="48"/>
      <c r="E629" s="46"/>
      <c r="F629" s="47"/>
      <c r="I629" s="62">
        <f>SUM(D598:D619)</f>
        <v>450000</v>
      </c>
    </row>
    <row r="631" spans="1:6" ht="26.25">
      <c r="A631" s="314" t="s">
        <v>1246</v>
      </c>
      <c r="B631" s="314"/>
      <c r="C631" s="314"/>
      <c r="D631" s="314"/>
      <c r="E631" s="314"/>
      <c r="F631" s="314"/>
    </row>
    <row r="632" spans="1:6" ht="23.25">
      <c r="A632" s="46" t="s">
        <v>751</v>
      </c>
      <c r="B632" s="46" t="s">
        <v>752</v>
      </c>
      <c r="C632" s="46" t="s">
        <v>753</v>
      </c>
      <c r="D632" s="46" t="s">
        <v>754</v>
      </c>
      <c r="E632" s="46" t="s">
        <v>755</v>
      </c>
      <c r="F632" s="46" t="s">
        <v>756</v>
      </c>
    </row>
    <row r="633" spans="1:6" ht="23.25">
      <c r="A633" s="46"/>
      <c r="B633" s="47"/>
      <c r="C633" s="47" t="s">
        <v>108</v>
      </c>
      <c r="D633" s="48"/>
      <c r="E633" s="46"/>
      <c r="F633" s="47"/>
    </row>
    <row r="634" spans="1:6" ht="23.25">
      <c r="A634" s="46"/>
      <c r="B634" s="47"/>
      <c r="C634" s="47" t="s">
        <v>109</v>
      </c>
      <c r="D634" s="48"/>
      <c r="E634" s="46"/>
      <c r="F634" s="47"/>
    </row>
    <row r="635" spans="1:6" ht="23.25">
      <c r="A635" s="46"/>
      <c r="B635" s="47"/>
      <c r="C635" s="47" t="s">
        <v>110</v>
      </c>
      <c r="D635" s="48"/>
      <c r="E635" s="46"/>
      <c r="F635" s="47"/>
    </row>
    <row r="636" spans="1:6" ht="23.25">
      <c r="A636" s="46"/>
      <c r="B636" s="47"/>
      <c r="C636" s="47" t="s">
        <v>111</v>
      </c>
      <c r="D636" s="48"/>
      <c r="E636" s="46"/>
      <c r="F636" s="47"/>
    </row>
    <row r="637" spans="1:6" ht="23.25">
      <c r="A637" s="46"/>
      <c r="B637" s="47"/>
      <c r="C637" s="47" t="s">
        <v>112</v>
      </c>
      <c r="D637" s="48"/>
      <c r="E637" s="46"/>
      <c r="F637" s="47"/>
    </row>
    <row r="638" spans="1:6" ht="23.25">
      <c r="A638" s="46"/>
      <c r="B638" s="47"/>
      <c r="C638" s="47" t="s">
        <v>113</v>
      </c>
      <c r="D638" s="48"/>
      <c r="E638" s="46"/>
      <c r="F638" s="47"/>
    </row>
    <row r="639" spans="1:6" ht="23.25">
      <c r="A639" s="46"/>
      <c r="B639" s="47"/>
      <c r="C639" s="47" t="s">
        <v>114</v>
      </c>
      <c r="D639" s="48"/>
      <c r="E639" s="46"/>
      <c r="F639" s="47"/>
    </row>
    <row r="640" spans="1:6" ht="23.25">
      <c r="A640" s="46"/>
      <c r="B640" s="47"/>
      <c r="C640" s="47" t="s">
        <v>115</v>
      </c>
      <c r="D640" s="48"/>
      <c r="E640" s="46"/>
      <c r="F640" s="47"/>
    </row>
    <row r="641" spans="1:6" ht="23.25">
      <c r="A641" s="46"/>
      <c r="B641" s="47"/>
      <c r="C641" s="47" t="s">
        <v>116</v>
      </c>
      <c r="D641" s="48"/>
      <c r="E641" s="46"/>
      <c r="F641" s="47"/>
    </row>
    <row r="642" spans="1:6" ht="23.25">
      <c r="A642" s="46"/>
      <c r="B642" s="47"/>
      <c r="C642" s="47" t="s">
        <v>117</v>
      </c>
      <c r="D642" s="48"/>
      <c r="E642" s="46"/>
      <c r="F642" s="47"/>
    </row>
    <row r="643" spans="1:6" ht="23.25">
      <c r="A643" s="46"/>
      <c r="B643" s="47"/>
      <c r="C643" s="47" t="s">
        <v>118</v>
      </c>
      <c r="D643" s="48"/>
      <c r="E643" s="46"/>
      <c r="F643" s="47"/>
    </row>
    <row r="644" spans="1:6" ht="23.25">
      <c r="A644" s="46"/>
      <c r="B644" s="47"/>
      <c r="C644" s="47" t="s">
        <v>119</v>
      </c>
      <c r="D644" s="48"/>
      <c r="E644" s="46"/>
      <c r="F644" s="47"/>
    </row>
    <row r="645" spans="1:6" ht="23.25">
      <c r="A645" s="46"/>
      <c r="B645" s="47"/>
      <c r="C645" s="47" t="s">
        <v>120</v>
      </c>
      <c r="D645" s="48"/>
      <c r="E645" s="46"/>
      <c r="F645" s="47"/>
    </row>
    <row r="646" spans="1:6" ht="23.25">
      <c r="A646" s="46"/>
      <c r="B646" s="47"/>
      <c r="C646" s="47" t="s">
        <v>121</v>
      </c>
      <c r="D646" s="48"/>
      <c r="E646" s="46"/>
      <c r="F646" s="47"/>
    </row>
    <row r="647" spans="1:6" ht="23.25">
      <c r="A647" s="46"/>
      <c r="B647" s="47"/>
      <c r="C647" s="47" t="s">
        <v>122</v>
      </c>
      <c r="D647" s="48"/>
      <c r="E647" s="46"/>
      <c r="F647" s="47"/>
    </row>
    <row r="648" spans="1:6" ht="23.25">
      <c r="A648" s="46"/>
      <c r="B648" s="47"/>
      <c r="C648" s="47" t="s">
        <v>123</v>
      </c>
      <c r="D648" s="48"/>
      <c r="E648" s="46"/>
      <c r="F648" s="47"/>
    </row>
    <row r="649" spans="1:6" ht="23.25">
      <c r="A649" s="46"/>
      <c r="B649" s="47"/>
      <c r="C649" s="47" t="s">
        <v>124</v>
      </c>
      <c r="D649" s="48"/>
      <c r="E649" s="46"/>
      <c r="F649" s="47"/>
    </row>
    <row r="650" spans="1:6" ht="23.25">
      <c r="A650" s="46"/>
      <c r="B650" s="47"/>
      <c r="C650" s="47" t="s">
        <v>125</v>
      </c>
      <c r="D650" s="48"/>
      <c r="E650" s="46"/>
      <c r="F650" s="47"/>
    </row>
    <row r="651" spans="1:6" ht="23.25">
      <c r="A651" s="46"/>
      <c r="B651" s="47"/>
      <c r="C651" s="47" t="s">
        <v>126</v>
      </c>
      <c r="D651" s="48"/>
      <c r="E651" s="46"/>
      <c r="F651" s="47"/>
    </row>
    <row r="652" spans="1:6" ht="23.25">
      <c r="A652" s="46"/>
      <c r="B652" s="47"/>
      <c r="C652" s="47" t="s">
        <v>127</v>
      </c>
      <c r="D652" s="48"/>
      <c r="E652" s="46"/>
      <c r="F652" s="47"/>
    </row>
    <row r="653" spans="1:6" ht="23.25">
      <c r="A653" s="46"/>
      <c r="B653" s="47"/>
      <c r="C653" s="47" t="s">
        <v>128</v>
      </c>
      <c r="D653" s="48"/>
      <c r="E653" s="46"/>
      <c r="F653" s="47"/>
    </row>
    <row r="654" spans="1:6" ht="23.25">
      <c r="A654" s="46"/>
      <c r="B654" s="47"/>
      <c r="C654" s="47" t="s">
        <v>129</v>
      </c>
      <c r="D654" s="48"/>
      <c r="E654" s="46"/>
      <c r="F654" s="47"/>
    </row>
    <row r="655" spans="1:6" ht="23.25">
      <c r="A655" s="46"/>
      <c r="B655" s="47"/>
      <c r="C655" s="47" t="s">
        <v>130</v>
      </c>
      <c r="D655" s="48"/>
      <c r="E655" s="46"/>
      <c r="F655" s="47"/>
    </row>
    <row r="656" spans="1:6" ht="23.25">
      <c r="A656" s="46"/>
      <c r="B656" s="47"/>
      <c r="C656" s="47" t="s">
        <v>131</v>
      </c>
      <c r="D656" s="48"/>
      <c r="E656" s="46"/>
      <c r="F656" s="47"/>
    </row>
    <row r="657" spans="1:6" ht="23.25">
      <c r="A657" s="46"/>
      <c r="B657" s="47"/>
      <c r="C657" s="47" t="s">
        <v>132</v>
      </c>
      <c r="D657" s="48"/>
      <c r="E657" s="46"/>
      <c r="F657" s="47"/>
    </row>
    <row r="658" spans="1:6" ht="23.25">
      <c r="A658" s="46"/>
      <c r="B658" s="47"/>
      <c r="C658" s="47" t="s">
        <v>133</v>
      </c>
      <c r="D658" s="48"/>
      <c r="E658" s="46"/>
      <c r="F658" s="47"/>
    </row>
    <row r="659" spans="1:6" ht="23.25">
      <c r="A659" s="46"/>
      <c r="B659" s="47"/>
      <c r="C659" s="47" t="s">
        <v>134</v>
      </c>
      <c r="D659" s="48"/>
      <c r="E659" s="46"/>
      <c r="F659" s="47"/>
    </row>
    <row r="660" spans="1:6" ht="23.25">
      <c r="A660" s="46"/>
      <c r="B660" s="47"/>
      <c r="C660" s="47" t="s">
        <v>135</v>
      </c>
      <c r="D660" s="48"/>
      <c r="E660" s="46"/>
      <c r="F660" s="47"/>
    </row>
    <row r="661" spans="1:6" ht="23.25">
      <c r="A661" s="46"/>
      <c r="B661" s="47"/>
      <c r="C661" s="47" t="s">
        <v>136</v>
      </c>
      <c r="D661" s="48"/>
      <c r="E661" s="46"/>
      <c r="F661" s="47"/>
    </row>
    <row r="662" spans="1:6" ht="23.25">
      <c r="A662" s="46"/>
      <c r="B662" s="47"/>
      <c r="C662" s="47" t="s">
        <v>137</v>
      </c>
      <c r="D662" s="48"/>
      <c r="E662" s="46"/>
      <c r="F662" s="47"/>
    </row>
    <row r="663" spans="1:6" ht="23.25">
      <c r="A663" s="46"/>
      <c r="B663" s="47"/>
      <c r="C663" s="47" t="s">
        <v>138</v>
      </c>
      <c r="D663" s="48"/>
      <c r="E663" s="46"/>
      <c r="F663" s="47"/>
    </row>
    <row r="664" spans="1:6" ht="23.25">
      <c r="A664" s="46"/>
      <c r="B664" s="47"/>
      <c r="C664" s="47"/>
      <c r="D664" s="48"/>
      <c r="E664" s="46"/>
      <c r="F664" s="47"/>
    </row>
    <row r="666" spans="1:6" ht="26.25">
      <c r="A666" s="314" t="s">
        <v>1246</v>
      </c>
      <c r="B666" s="314"/>
      <c r="C666" s="314"/>
      <c r="D666" s="314"/>
      <c r="E666" s="314"/>
      <c r="F666" s="314"/>
    </row>
    <row r="667" spans="1:6" ht="23.25">
      <c r="A667" s="46" t="s">
        <v>751</v>
      </c>
      <c r="B667" s="46" t="s">
        <v>752</v>
      </c>
      <c r="C667" s="46" t="s">
        <v>753</v>
      </c>
      <c r="D667" s="46" t="s">
        <v>754</v>
      </c>
      <c r="E667" s="46" t="s">
        <v>755</v>
      </c>
      <c r="F667" s="46" t="s">
        <v>756</v>
      </c>
    </row>
    <row r="668" spans="1:6" ht="23.25">
      <c r="A668" s="46"/>
      <c r="B668" s="47"/>
      <c r="C668" s="47" t="s">
        <v>139</v>
      </c>
      <c r="D668" s="48"/>
      <c r="E668" s="46"/>
      <c r="F668" s="47"/>
    </row>
    <row r="669" spans="1:6" ht="23.25">
      <c r="A669" s="46"/>
      <c r="B669" s="47"/>
      <c r="C669" s="47" t="s">
        <v>140</v>
      </c>
      <c r="D669" s="48"/>
      <c r="E669" s="46"/>
      <c r="F669" s="47"/>
    </row>
    <row r="670" spans="1:6" ht="23.25">
      <c r="A670" s="46"/>
      <c r="B670" s="47"/>
      <c r="C670" s="47" t="s">
        <v>141</v>
      </c>
      <c r="D670" s="48"/>
      <c r="E670" s="46"/>
      <c r="F670" s="47"/>
    </row>
    <row r="671" spans="1:6" ht="23.25">
      <c r="A671" s="46"/>
      <c r="B671" s="47"/>
      <c r="C671" s="47" t="s">
        <v>142</v>
      </c>
      <c r="D671" s="48"/>
      <c r="E671" s="46"/>
      <c r="F671" s="47"/>
    </row>
    <row r="672" spans="1:6" ht="23.25">
      <c r="A672" s="46"/>
      <c r="B672" s="47"/>
      <c r="C672" s="47" t="s">
        <v>143</v>
      </c>
      <c r="D672" s="48"/>
      <c r="E672" s="46"/>
      <c r="F672" s="47"/>
    </row>
    <row r="673" spans="1:6" ht="23.25">
      <c r="A673" s="46"/>
      <c r="B673" s="47"/>
      <c r="C673" s="47" t="s">
        <v>144</v>
      </c>
      <c r="D673" s="48"/>
      <c r="E673" s="46"/>
      <c r="F673" s="47"/>
    </row>
    <row r="674" spans="1:6" ht="23.25">
      <c r="A674" s="46"/>
      <c r="B674" s="47"/>
      <c r="C674" s="47" t="s">
        <v>145</v>
      </c>
      <c r="D674" s="48"/>
      <c r="E674" s="46"/>
      <c r="F674" s="47"/>
    </row>
    <row r="675" spans="1:6" ht="23.25">
      <c r="A675" s="46"/>
      <c r="B675" s="47"/>
      <c r="C675" s="47" t="s">
        <v>146</v>
      </c>
      <c r="D675" s="48"/>
      <c r="E675" s="46"/>
      <c r="F675" s="47"/>
    </row>
    <row r="676" spans="1:6" ht="23.25">
      <c r="A676" s="46"/>
      <c r="B676" s="47"/>
      <c r="C676" s="47" t="s">
        <v>147</v>
      </c>
      <c r="D676" s="48"/>
      <c r="E676" s="46"/>
      <c r="F676" s="47"/>
    </row>
    <row r="677" spans="1:6" ht="23.25">
      <c r="A677" s="46"/>
      <c r="B677" s="47"/>
      <c r="C677" s="47" t="s">
        <v>148</v>
      </c>
      <c r="D677" s="48"/>
      <c r="E677" s="46"/>
      <c r="F677" s="47"/>
    </row>
    <row r="678" spans="1:6" ht="23.25">
      <c r="A678" s="46"/>
      <c r="B678" s="47"/>
      <c r="C678" s="47" t="s">
        <v>149</v>
      </c>
      <c r="D678" s="48"/>
      <c r="E678" s="46"/>
      <c r="F678" s="47"/>
    </row>
    <row r="679" spans="1:6" ht="23.25">
      <c r="A679" s="46"/>
      <c r="B679" s="47"/>
      <c r="C679" s="47" t="s">
        <v>150</v>
      </c>
      <c r="D679" s="48"/>
      <c r="E679" s="46"/>
      <c r="F679" s="47"/>
    </row>
    <row r="680" spans="1:6" ht="23.25">
      <c r="A680" s="46"/>
      <c r="B680" s="47"/>
      <c r="C680" s="47" t="s">
        <v>151</v>
      </c>
      <c r="D680" s="48"/>
      <c r="E680" s="46"/>
      <c r="F680" s="47"/>
    </row>
    <row r="681" spans="1:6" ht="23.25">
      <c r="A681" s="46"/>
      <c r="B681" s="47"/>
      <c r="C681" s="47" t="s">
        <v>152</v>
      </c>
      <c r="D681" s="48"/>
      <c r="E681" s="46"/>
      <c r="F681" s="47"/>
    </row>
    <row r="682" spans="1:6" ht="23.25">
      <c r="A682" s="46"/>
      <c r="B682" s="47"/>
      <c r="C682" s="47" t="s">
        <v>153</v>
      </c>
      <c r="D682" s="48"/>
      <c r="E682" s="46"/>
      <c r="F682" s="47"/>
    </row>
    <row r="683" spans="1:6" ht="23.25">
      <c r="A683" s="46"/>
      <c r="B683" s="47"/>
      <c r="C683" s="47" t="s">
        <v>154</v>
      </c>
      <c r="D683" s="48"/>
      <c r="E683" s="46"/>
      <c r="F683" s="47"/>
    </row>
    <row r="684" spans="1:6" ht="23.25">
      <c r="A684" s="46"/>
      <c r="B684" s="47"/>
      <c r="C684" s="47" t="s">
        <v>155</v>
      </c>
      <c r="D684" s="48"/>
      <c r="E684" s="46"/>
      <c r="F684" s="47"/>
    </row>
    <row r="685" spans="1:6" ht="23.25">
      <c r="A685" s="46"/>
      <c r="B685" s="47"/>
      <c r="C685" s="47" t="s">
        <v>156</v>
      </c>
      <c r="D685" s="48"/>
      <c r="E685" s="46"/>
      <c r="F685" s="47"/>
    </row>
    <row r="686" spans="1:6" ht="23.25">
      <c r="A686" s="46"/>
      <c r="B686" s="47"/>
      <c r="C686" s="47" t="s">
        <v>157</v>
      </c>
      <c r="D686" s="48"/>
      <c r="E686" s="46"/>
      <c r="F686" s="47"/>
    </row>
    <row r="687" spans="1:6" ht="23.25">
      <c r="A687" s="46"/>
      <c r="B687" s="47"/>
      <c r="C687" s="47" t="s">
        <v>158</v>
      </c>
      <c r="D687" s="48"/>
      <c r="E687" s="46"/>
      <c r="F687" s="47"/>
    </row>
    <row r="688" spans="1:6" ht="23.25">
      <c r="A688" s="46"/>
      <c r="B688" s="47"/>
      <c r="C688" s="47" t="s">
        <v>159</v>
      </c>
      <c r="D688" s="48"/>
      <c r="E688" s="46"/>
      <c r="F688" s="47"/>
    </row>
    <row r="689" spans="1:6" ht="23.25">
      <c r="A689" s="46"/>
      <c r="B689" s="47"/>
      <c r="C689" s="47" t="s">
        <v>154</v>
      </c>
      <c r="D689" s="48"/>
      <c r="E689" s="46"/>
      <c r="F689" s="47"/>
    </row>
    <row r="690" spans="1:6" ht="23.25">
      <c r="A690" s="46"/>
      <c r="B690" s="47"/>
      <c r="C690" s="47" t="s">
        <v>160</v>
      </c>
      <c r="D690" s="48"/>
      <c r="E690" s="46"/>
      <c r="F690" s="47"/>
    </row>
    <row r="691" spans="1:6" ht="23.25">
      <c r="A691" s="46"/>
      <c r="B691" s="47"/>
      <c r="C691" s="47" t="s">
        <v>156</v>
      </c>
      <c r="D691" s="48"/>
      <c r="E691" s="46"/>
      <c r="F691" s="47"/>
    </row>
    <row r="692" spans="1:6" ht="23.25">
      <c r="A692" s="46"/>
      <c r="B692" s="47"/>
      <c r="C692" s="47" t="s">
        <v>161</v>
      </c>
      <c r="D692" s="48"/>
      <c r="E692" s="46"/>
      <c r="F692" s="47"/>
    </row>
    <row r="693" spans="1:6" ht="23.25">
      <c r="A693" s="46"/>
      <c r="B693" s="47"/>
      <c r="C693" s="47" t="s">
        <v>162</v>
      </c>
      <c r="D693" s="48"/>
      <c r="E693" s="46"/>
      <c r="F693" s="47"/>
    </row>
    <row r="694" spans="1:6" ht="23.25">
      <c r="A694" s="46"/>
      <c r="B694" s="47"/>
      <c r="C694" s="66" t="s">
        <v>163</v>
      </c>
      <c r="D694" s="48"/>
      <c r="E694" s="46"/>
      <c r="F694" s="47"/>
    </row>
    <row r="695" spans="1:6" ht="23.25">
      <c r="A695" s="46"/>
      <c r="B695" s="47"/>
      <c r="C695" s="47" t="s">
        <v>164</v>
      </c>
      <c r="D695" s="48"/>
      <c r="E695" s="46"/>
      <c r="F695" s="47"/>
    </row>
    <row r="696" spans="1:6" ht="23.25">
      <c r="A696" s="46"/>
      <c r="B696" s="47"/>
      <c r="C696" s="47" t="s">
        <v>165</v>
      </c>
      <c r="D696" s="48"/>
      <c r="E696" s="46"/>
      <c r="F696" s="47"/>
    </row>
    <row r="697" spans="1:6" ht="23.25">
      <c r="A697" s="46"/>
      <c r="B697" s="47"/>
      <c r="C697" s="47" t="s">
        <v>166</v>
      </c>
      <c r="D697" s="48"/>
      <c r="E697" s="46"/>
      <c r="F697" s="47"/>
    </row>
    <row r="698" spans="1:6" ht="23.25">
      <c r="A698" s="46"/>
      <c r="B698" s="47"/>
      <c r="C698" s="47" t="s">
        <v>141</v>
      </c>
      <c r="D698" s="48"/>
      <c r="E698" s="46"/>
      <c r="F698" s="47"/>
    </row>
    <row r="699" spans="1:6" ht="23.25">
      <c r="A699" s="46"/>
      <c r="B699" s="47"/>
      <c r="C699" s="47" t="s">
        <v>142</v>
      </c>
      <c r="D699" s="48"/>
      <c r="E699" s="46"/>
      <c r="F699" s="47"/>
    </row>
    <row r="700" spans="1:6" ht="23.25">
      <c r="A700" s="49"/>
      <c r="B700" s="49"/>
      <c r="C700" s="47" t="s">
        <v>143</v>
      </c>
      <c r="D700" s="49"/>
      <c r="E700" s="49"/>
      <c r="F700" s="49"/>
    </row>
    <row r="701" spans="1:6" ht="26.25">
      <c r="A701" s="314" t="s">
        <v>1246</v>
      </c>
      <c r="B701" s="314"/>
      <c r="C701" s="314"/>
      <c r="D701" s="314"/>
      <c r="E701" s="314"/>
      <c r="F701" s="314"/>
    </row>
    <row r="702" spans="1:6" ht="23.25">
      <c r="A702" s="46" t="s">
        <v>751</v>
      </c>
      <c r="B702" s="46" t="s">
        <v>752</v>
      </c>
      <c r="C702" s="46" t="s">
        <v>753</v>
      </c>
      <c r="D702" s="46" t="s">
        <v>754</v>
      </c>
      <c r="E702" s="46" t="s">
        <v>755</v>
      </c>
      <c r="F702" s="46" t="s">
        <v>756</v>
      </c>
    </row>
    <row r="703" spans="1:6" ht="23.25">
      <c r="A703" s="46"/>
      <c r="B703" s="47"/>
      <c r="C703" s="47" t="s">
        <v>167</v>
      </c>
      <c r="D703" s="48"/>
      <c r="E703" s="46"/>
      <c r="F703" s="47"/>
    </row>
    <row r="704" spans="1:6" ht="23.25">
      <c r="A704" s="46"/>
      <c r="B704" s="47"/>
      <c r="C704" s="47" t="s">
        <v>168</v>
      </c>
      <c r="D704" s="48"/>
      <c r="E704" s="46"/>
      <c r="F704" s="47"/>
    </row>
    <row r="705" spans="1:6" ht="23.25">
      <c r="A705" s="46"/>
      <c r="B705" s="47"/>
      <c r="C705" s="47" t="s">
        <v>169</v>
      </c>
      <c r="D705" s="48"/>
      <c r="E705" s="46"/>
      <c r="F705" s="47"/>
    </row>
    <row r="706" spans="1:6" ht="23.25">
      <c r="A706" s="46"/>
      <c r="B706" s="47"/>
      <c r="C706" s="47" t="s">
        <v>170</v>
      </c>
      <c r="D706" s="48"/>
      <c r="E706" s="46"/>
      <c r="F706" s="47"/>
    </row>
    <row r="707" spans="1:6" ht="23.25">
      <c r="A707" s="46"/>
      <c r="B707" s="47"/>
      <c r="C707" s="47" t="s">
        <v>286</v>
      </c>
      <c r="D707" s="48"/>
      <c r="E707" s="46"/>
      <c r="F707" s="47"/>
    </row>
    <row r="708" spans="1:6" ht="23.25">
      <c r="A708" s="46"/>
      <c r="B708" s="47"/>
      <c r="C708" s="47" t="s">
        <v>287</v>
      </c>
      <c r="D708" s="48"/>
      <c r="E708" s="46"/>
      <c r="F708" s="47"/>
    </row>
    <row r="709" spans="1:6" ht="23.25">
      <c r="A709" s="46"/>
      <c r="B709" s="47"/>
      <c r="C709" s="47" t="s">
        <v>288</v>
      </c>
      <c r="D709" s="48"/>
      <c r="E709" s="46"/>
      <c r="F709" s="47"/>
    </row>
    <row r="710" spans="1:6" ht="23.25">
      <c r="A710" s="46"/>
      <c r="B710" s="47"/>
      <c r="C710" s="47" t="s">
        <v>289</v>
      </c>
      <c r="D710" s="48"/>
      <c r="E710" s="46"/>
      <c r="F710" s="47"/>
    </row>
    <row r="711" spans="1:6" ht="23.25">
      <c r="A711" s="46"/>
      <c r="B711" s="47"/>
      <c r="C711" s="47" t="s">
        <v>290</v>
      </c>
      <c r="D711" s="48"/>
      <c r="E711" s="46"/>
      <c r="F711" s="47"/>
    </row>
    <row r="712" spans="1:6" ht="23.25">
      <c r="A712" s="46"/>
      <c r="B712" s="47"/>
      <c r="C712" s="47" t="s">
        <v>168</v>
      </c>
      <c r="D712" s="48"/>
      <c r="E712" s="46"/>
      <c r="F712" s="47"/>
    </row>
    <row r="713" spans="1:6" ht="23.25">
      <c r="A713" s="46"/>
      <c r="B713" s="47"/>
      <c r="C713" s="47" t="s">
        <v>169</v>
      </c>
      <c r="D713" s="48"/>
      <c r="E713" s="46"/>
      <c r="F713" s="47"/>
    </row>
    <row r="714" spans="1:6" ht="23.25">
      <c r="A714" s="46"/>
      <c r="B714" s="47"/>
      <c r="C714" s="47" t="s">
        <v>170</v>
      </c>
      <c r="D714" s="48"/>
      <c r="E714" s="46"/>
      <c r="F714" s="47"/>
    </row>
    <row r="715" spans="1:6" ht="23.25">
      <c r="A715" s="46"/>
      <c r="B715" s="47"/>
      <c r="C715" s="47" t="s">
        <v>286</v>
      </c>
      <c r="D715" s="48"/>
      <c r="E715" s="46"/>
      <c r="F715" s="47"/>
    </row>
    <row r="716" spans="1:6" ht="23.25">
      <c r="A716" s="46"/>
      <c r="B716" s="47"/>
      <c r="C716" s="47" t="s">
        <v>287</v>
      </c>
      <c r="D716" s="48"/>
      <c r="E716" s="46"/>
      <c r="F716" s="47"/>
    </row>
    <row r="717" spans="1:6" ht="23.25">
      <c r="A717" s="46"/>
      <c r="B717" s="47"/>
      <c r="C717" s="47" t="s">
        <v>288</v>
      </c>
      <c r="D717" s="48"/>
      <c r="E717" s="46"/>
      <c r="F717" s="47"/>
    </row>
    <row r="718" spans="1:6" ht="23.25">
      <c r="A718" s="46"/>
      <c r="B718" s="47"/>
      <c r="C718" s="47" t="s">
        <v>291</v>
      </c>
      <c r="D718" s="48"/>
      <c r="E718" s="46"/>
      <c r="F718" s="47"/>
    </row>
    <row r="719" spans="1:6" ht="23.25">
      <c r="A719" s="46"/>
      <c r="B719" s="47"/>
      <c r="C719" s="47" t="s">
        <v>166</v>
      </c>
      <c r="D719" s="48"/>
      <c r="E719" s="46"/>
      <c r="F719" s="47"/>
    </row>
    <row r="720" spans="1:6" ht="23.25">
      <c r="A720" s="46"/>
      <c r="B720" s="47"/>
      <c r="C720" s="47" t="s">
        <v>141</v>
      </c>
      <c r="D720" s="48"/>
      <c r="E720" s="46"/>
      <c r="F720" s="47"/>
    </row>
    <row r="721" spans="1:6" ht="23.25">
      <c r="A721" s="46"/>
      <c r="B721" s="47"/>
      <c r="C721" s="47" t="s">
        <v>142</v>
      </c>
      <c r="D721" s="48"/>
      <c r="E721" s="46"/>
      <c r="F721" s="47"/>
    </row>
    <row r="722" spans="1:6" ht="23.25">
      <c r="A722" s="46"/>
      <c r="B722" s="47"/>
      <c r="C722" s="47" t="s">
        <v>143</v>
      </c>
      <c r="D722" s="48"/>
      <c r="E722" s="46"/>
      <c r="F722" s="47"/>
    </row>
    <row r="723" spans="1:6" ht="23.25">
      <c r="A723" s="46"/>
      <c r="B723" s="47"/>
      <c r="C723" s="47" t="s">
        <v>292</v>
      </c>
      <c r="D723" s="48"/>
      <c r="E723" s="46"/>
      <c r="F723" s="47"/>
    </row>
    <row r="724" spans="1:6" ht="23.25">
      <c r="A724" s="46"/>
      <c r="B724" s="47"/>
      <c r="C724" s="47" t="s">
        <v>293</v>
      </c>
      <c r="D724" s="48"/>
      <c r="E724" s="46"/>
      <c r="F724" s="47"/>
    </row>
    <row r="725" spans="1:6" ht="23.25">
      <c r="A725" s="46">
        <v>37</v>
      </c>
      <c r="B725" s="47"/>
      <c r="C725" s="47" t="s">
        <v>294</v>
      </c>
      <c r="D725" s="48">
        <v>48212</v>
      </c>
      <c r="E725" s="46" t="s">
        <v>759</v>
      </c>
      <c r="F725" s="47"/>
    </row>
    <row r="726" spans="1:6" ht="23.25">
      <c r="A726" s="46"/>
      <c r="B726" s="47"/>
      <c r="C726" s="47" t="s">
        <v>295</v>
      </c>
      <c r="D726" s="48"/>
      <c r="E726" s="46"/>
      <c r="F726" s="47"/>
    </row>
    <row r="727" spans="1:6" ht="23.25">
      <c r="A727" s="46"/>
      <c r="B727" s="47"/>
      <c r="C727" s="47" t="s">
        <v>296</v>
      </c>
      <c r="D727" s="48"/>
      <c r="E727" s="46"/>
      <c r="F727" s="47"/>
    </row>
    <row r="728" spans="1:6" ht="23.25">
      <c r="A728" s="46">
        <v>38</v>
      </c>
      <c r="B728" s="47"/>
      <c r="C728" s="47" t="s">
        <v>297</v>
      </c>
      <c r="D728" s="48">
        <v>7911</v>
      </c>
      <c r="E728" s="46" t="s">
        <v>759</v>
      </c>
      <c r="F728" s="47"/>
    </row>
    <row r="729" spans="1:6" ht="23.25">
      <c r="A729" s="46"/>
      <c r="B729" s="47"/>
      <c r="C729" s="47" t="s">
        <v>298</v>
      </c>
      <c r="D729" s="48"/>
      <c r="E729" s="46"/>
      <c r="F729" s="47"/>
    </row>
    <row r="730" spans="1:6" ht="23.25">
      <c r="A730" s="46">
        <v>39</v>
      </c>
      <c r="B730" s="47"/>
      <c r="C730" s="47" t="s">
        <v>299</v>
      </c>
      <c r="D730" s="48">
        <v>160000</v>
      </c>
      <c r="E730" s="46" t="s">
        <v>759</v>
      </c>
      <c r="F730" s="47"/>
    </row>
    <row r="731" spans="1:6" ht="23.25">
      <c r="A731" s="46"/>
      <c r="B731" s="47"/>
      <c r="C731" s="47" t="s">
        <v>300</v>
      </c>
      <c r="D731" s="48"/>
      <c r="E731" s="46"/>
      <c r="F731" s="47"/>
    </row>
    <row r="732" spans="1:6" ht="23.25">
      <c r="A732" s="46"/>
      <c r="B732" s="47"/>
      <c r="C732" s="47" t="s">
        <v>301</v>
      </c>
      <c r="D732" s="48"/>
      <c r="E732" s="46"/>
      <c r="F732" s="47"/>
    </row>
    <row r="733" spans="1:6" ht="23.25">
      <c r="A733" s="46"/>
      <c r="B733" s="47"/>
      <c r="C733" s="47" t="s">
        <v>302</v>
      </c>
      <c r="D733" s="48"/>
      <c r="E733" s="46"/>
      <c r="F733" s="47"/>
    </row>
    <row r="734" spans="1:9" ht="23.25">
      <c r="A734" s="46"/>
      <c r="B734" s="47"/>
      <c r="C734" s="47" t="s">
        <v>308</v>
      </c>
      <c r="D734" s="48"/>
      <c r="E734" s="46"/>
      <c r="F734" s="47"/>
      <c r="I734" s="62">
        <f>SUM(D725:D730)</f>
        <v>216123</v>
      </c>
    </row>
    <row r="736" spans="1:6" ht="26.25">
      <c r="A736" s="314" t="s">
        <v>1246</v>
      </c>
      <c r="B736" s="314"/>
      <c r="C736" s="314"/>
      <c r="D736" s="314"/>
      <c r="E736" s="314"/>
      <c r="F736" s="314"/>
    </row>
    <row r="737" spans="1:6" ht="23.25">
      <c r="A737" s="46" t="s">
        <v>751</v>
      </c>
      <c r="B737" s="46" t="s">
        <v>752</v>
      </c>
      <c r="C737" s="46" t="s">
        <v>753</v>
      </c>
      <c r="D737" s="46" t="s">
        <v>754</v>
      </c>
      <c r="E737" s="46" t="s">
        <v>755</v>
      </c>
      <c r="F737" s="46" t="s">
        <v>756</v>
      </c>
    </row>
    <row r="738" spans="1:6" ht="23.25">
      <c r="A738" s="46">
        <v>40</v>
      </c>
      <c r="B738" s="47"/>
      <c r="C738" s="47" t="s">
        <v>303</v>
      </c>
      <c r="D738" s="48">
        <v>201500</v>
      </c>
      <c r="E738" s="46" t="s">
        <v>759</v>
      </c>
      <c r="F738" s="47"/>
    </row>
    <row r="739" spans="1:6" ht="23.25">
      <c r="A739" s="46"/>
      <c r="B739" s="47"/>
      <c r="C739" s="47" t="s">
        <v>304</v>
      </c>
      <c r="D739" s="48"/>
      <c r="E739" s="46"/>
      <c r="F739" s="47"/>
    </row>
    <row r="740" spans="1:6" ht="23.25">
      <c r="A740" s="46"/>
      <c r="B740" s="47"/>
      <c r="C740" s="47" t="s">
        <v>305</v>
      </c>
      <c r="D740" s="48"/>
      <c r="E740" s="46"/>
      <c r="F740" s="47"/>
    </row>
    <row r="741" spans="1:6" ht="23.25">
      <c r="A741" s="46"/>
      <c r="B741" s="47"/>
      <c r="C741" s="47" t="s">
        <v>306</v>
      </c>
      <c r="D741" s="48"/>
      <c r="E741" s="46"/>
      <c r="F741" s="47"/>
    </row>
    <row r="742" spans="1:6" ht="23.25">
      <c r="A742" s="46"/>
      <c r="B742" s="47"/>
      <c r="C742" s="47" t="s">
        <v>307</v>
      </c>
      <c r="D742" s="48"/>
      <c r="E742" s="46"/>
      <c r="F742" s="47"/>
    </row>
    <row r="743" spans="1:9" ht="23.25">
      <c r="A743" s="46"/>
      <c r="B743" s="47"/>
      <c r="C743" s="47" t="s">
        <v>308</v>
      </c>
      <c r="D743" s="48"/>
      <c r="E743" s="46"/>
      <c r="F743" s="47"/>
      <c r="I743" s="62">
        <f>SUM(D738)</f>
        <v>201500</v>
      </c>
    </row>
    <row r="744" spans="1:9" ht="23.25">
      <c r="A744" s="46">
        <v>41</v>
      </c>
      <c r="B744" s="47"/>
      <c r="C744" s="47" t="s">
        <v>318</v>
      </c>
      <c r="D744" s="48">
        <v>3330000</v>
      </c>
      <c r="E744" s="46" t="s">
        <v>759</v>
      </c>
      <c r="F744" s="47"/>
      <c r="I744" s="67">
        <f>I580+I594+I629+I734+I743</f>
        <v>1846760.5</v>
      </c>
    </row>
    <row r="745" spans="1:9" ht="23.25">
      <c r="A745" s="46"/>
      <c r="B745" s="47"/>
      <c r="C745" s="47" t="s">
        <v>319</v>
      </c>
      <c r="D745" s="48"/>
      <c r="E745" s="46"/>
      <c r="F745" s="47"/>
      <c r="I745" s="67">
        <f>I744+D744</f>
        <v>5176760.5</v>
      </c>
    </row>
    <row r="746" spans="1:6" ht="23.25">
      <c r="A746" s="46"/>
      <c r="B746" s="47"/>
      <c r="C746" s="47" t="s">
        <v>320</v>
      </c>
      <c r="D746" s="48"/>
      <c r="E746" s="46"/>
      <c r="F746" s="47"/>
    </row>
    <row r="747" spans="1:6" ht="23.25">
      <c r="A747" s="46"/>
      <c r="B747" s="47"/>
      <c r="C747" s="47" t="s">
        <v>321</v>
      </c>
      <c r="D747" s="48"/>
      <c r="E747" s="46"/>
      <c r="F747" s="47"/>
    </row>
    <row r="748" spans="1:6" ht="23.25">
      <c r="A748" s="46"/>
      <c r="B748" s="47"/>
      <c r="C748" s="47" t="s">
        <v>322</v>
      </c>
      <c r="D748" s="48"/>
      <c r="E748" s="46"/>
      <c r="F748" s="47"/>
    </row>
    <row r="749" spans="1:6" ht="23.25">
      <c r="A749" s="46"/>
      <c r="B749" s="47"/>
      <c r="C749" s="47" t="s">
        <v>323</v>
      </c>
      <c r="D749" s="48"/>
      <c r="E749" s="46"/>
      <c r="F749" s="47"/>
    </row>
    <row r="750" spans="1:6" ht="23.25">
      <c r="A750" s="46"/>
      <c r="B750" s="47"/>
      <c r="C750" s="47" t="s">
        <v>324</v>
      </c>
      <c r="D750" s="48"/>
      <c r="E750" s="46"/>
      <c r="F750" s="47"/>
    </row>
    <row r="751" spans="1:6" ht="23.25">
      <c r="A751" s="46"/>
      <c r="B751" s="47"/>
      <c r="C751" s="47" t="s">
        <v>325</v>
      </c>
      <c r="D751" s="48"/>
      <c r="E751" s="46"/>
      <c r="F751" s="47"/>
    </row>
    <row r="752" spans="1:6" ht="23.25">
      <c r="A752" s="46"/>
      <c r="B752" s="47"/>
      <c r="C752" s="47" t="s">
        <v>326</v>
      </c>
      <c r="D752" s="48"/>
      <c r="E752" s="46"/>
      <c r="F752" s="47"/>
    </row>
    <row r="753" spans="1:6" ht="23.25">
      <c r="A753" s="46"/>
      <c r="B753" s="47"/>
      <c r="C753" s="47" t="s">
        <v>327</v>
      </c>
      <c r="D753" s="48"/>
      <c r="E753" s="46"/>
      <c r="F753" s="47"/>
    </row>
    <row r="754" spans="1:6" ht="23.25">
      <c r="A754" s="46"/>
      <c r="B754" s="47"/>
      <c r="C754" s="47" t="s">
        <v>328</v>
      </c>
      <c r="D754" s="48"/>
      <c r="E754" s="46"/>
      <c r="F754" s="47"/>
    </row>
    <row r="755" spans="1:6" ht="23.25">
      <c r="A755" s="46"/>
      <c r="B755" s="47"/>
      <c r="C755" s="47" t="s">
        <v>329</v>
      </c>
      <c r="D755" s="48"/>
      <c r="E755" s="46"/>
      <c r="F755" s="47"/>
    </row>
    <row r="756" spans="1:6" ht="23.25">
      <c r="A756" s="46"/>
      <c r="B756" s="47"/>
      <c r="C756" s="47" t="s">
        <v>330</v>
      </c>
      <c r="D756" s="48"/>
      <c r="E756" s="46"/>
      <c r="F756" s="47"/>
    </row>
    <row r="757" spans="1:6" ht="23.25">
      <c r="A757" s="46"/>
      <c r="B757" s="47"/>
      <c r="C757" s="47" t="s">
        <v>331</v>
      </c>
      <c r="D757" s="48"/>
      <c r="E757" s="46"/>
      <c r="F757" s="47"/>
    </row>
    <row r="758" spans="1:6" ht="23.25">
      <c r="A758" s="46"/>
      <c r="B758" s="47"/>
      <c r="C758" s="47" t="s">
        <v>332</v>
      </c>
      <c r="D758" s="48"/>
      <c r="E758" s="46"/>
      <c r="F758" s="47"/>
    </row>
    <row r="759" spans="1:6" ht="23.25">
      <c r="A759" s="46"/>
      <c r="B759" s="47"/>
      <c r="C759" s="47" t="s">
        <v>333</v>
      </c>
      <c r="D759" s="48"/>
      <c r="E759" s="46"/>
      <c r="F759" s="47"/>
    </row>
    <row r="760" spans="1:6" ht="23.25">
      <c r="A760" s="46"/>
      <c r="B760" s="47"/>
      <c r="C760" s="47" t="s">
        <v>334</v>
      </c>
      <c r="D760" s="48"/>
      <c r="E760" s="46"/>
      <c r="F760" s="47"/>
    </row>
    <row r="761" spans="1:6" ht="23.25">
      <c r="A761" s="46"/>
      <c r="B761" s="47"/>
      <c r="C761" s="47" t="s">
        <v>694</v>
      </c>
      <c r="D761" s="48"/>
      <c r="E761" s="46"/>
      <c r="F761" s="47"/>
    </row>
    <row r="762" spans="1:6" ht="23.25">
      <c r="A762" s="46"/>
      <c r="B762" s="47"/>
      <c r="C762" s="47"/>
      <c r="D762" s="48"/>
      <c r="E762" s="46"/>
      <c r="F762" s="47"/>
    </row>
    <row r="763" spans="1:6" ht="23.25">
      <c r="A763" s="46"/>
      <c r="B763" s="47"/>
      <c r="C763" s="47"/>
      <c r="D763" s="48"/>
      <c r="E763" s="46"/>
      <c r="F763" s="47"/>
    </row>
    <row r="764" spans="1:4" ht="24" thickBot="1">
      <c r="A764" s="68" t="s">
        <v>317</v>
      </c>
      <c r="B764" s="69"/>
      <c r="C764" s="69"/>
      <c r="D764" s="71">
        <v>5176760.5</v>
      </c>
    </row>
    <row r="765" spans="1:4" ht="24" thickTop="1">
      <c r="A765" s="68"/>
      <c r="B765" s="69"/>
      <c r="C765" s="69"/>
      <c r="D765" s="75"/>
    </row>
    <row r="766" spans="1:4" ht="23.25">
      <c r="A766" s="68"/>
      <c r="B766" s="69"/>
      <c r="C766" s="69"/>
      <c r="D766" s="75"/>
    </row>
    <row r="767" spans="1:4" ht="23.25">
      <c r="A767" s="68"/>
      <c r="B767" s="69"/>
      <c r="C767" s="69"/>
      <c r="D767" s="75"/>
    </row>
    <row r="768" spans="1:4" ht="23.25">
      <c r="A768" s="68"/>
      <c r="B768" s="69"/>
      <c r="C768" s="69"/>
      <c r="D768" s="75"/>
    </row>
    <row r="769" spans="1:4" ht="23.25">
      <c r="A769" s="68"/>
      <c r="B769" s="69"/>
      <c r="C769" s="69"/>
      <c r="D769" s="75"/>
    </row>
    <row r="771" spans="1:6" ht="26.25">
      <c r="A771" s="314" t="s">
        <v>380</v>
      </c>
      <c r="B771" s="314"/>
      <c r="C771" s="314"/>
      <c r="D771" s="314"/>
      <c r="E771" s="314"/>
      <c r="F771" s="314"/>
    </row>
    <row r="772" spans="1:6" ht="23.25">
      <c r="A772" s="46" t="s">
        <v>751</v>
      </c>
      <c r="B772" s="46" t="s">
        <v>752</v>
      </c>
      <c r="C772" s="46" t="s">
        <v>753</v>
      </c>
      <c r="D772" s="46" t="s">
        <v>754</v>
      </c>
      <c r="E772" s="46" t="s">
        <v>755</v>
      </c>
      <c r="F772" s="46" t="s">
        <v>756</v>
      </c>
    </row>
    <row r="773" spans="1:6" ht="23.25">
      <c r="A773" s="46">
        <v>1</v>
      </c>
      <c r="B773" s="46" t="s">
        <v>397</v>
      </c>
      <c r="C773" s="47" t="s">
        <v>1259</v>
      </c>
      <c r="D773" s="48">
        <v>2000</v>
      </c>
      <c r="E773" s="46" t="s">
        <v>759</v>
      </c>
      <c r="F773" s="47"/>
    </row>
    <row r="774" spans="1:6" ht="23.25">
      <c r="A774" s="46"/>
      <c r="B774" s="46"/>
      <c r="C774" s="47" t="s">
        <v>381</v>
      </c>
      <c r="D774" s="48"/>
      <c r="E774" s="46"/>
      <c r="F774" s="47"/>
    </row>
    <row r="775" spans="1:6" ht="23.25">
      <c r="A775" s="46">
        <v>2</v>
      </c>
      <c r="B775" s="46" t="s">
        <v>398</v>
      </c>
      <c r="C775" s="47" t="s">
        <v>382</v>
      </c>
      <c r="D775" s="48">
        <v>1200</v>
      </c>
      <c r="E775" s="46" t="s">
        <v>759</v>
      </c>
      <c r="F775" s="47"/>
    </row>
    <row r="776" spans="1:6" ht="23.25">
      <c r="A776" s="46">
        <v>3</v>
      </c>
      <c r="B776" s="46" t="s">
        <v>399</v>
      </c>
      <c r="C776" s="47" t="s">
        <v>383</v>
      </c>
      <c r="D776" s="48">
        <v>35000</v>
      </c>
      <c r="E776" s="46" t="s">
        <v>759</v>
      </c>
      <c r="F776" s="47"/>
    </row>
    <row r="777" spans="1:6" ht="23.25">
      <c r="A777" s="46"/>
      <c r="B777" s="46"/>
      <c r="C777" s="47" t="s">
        <v>387</v>
      </c>
      <c r="D777" s="48"/>
      <c r="E777" s="46"/>
      <c r="F777" s="47"/>
    </row>
    <row r="778" spans="1:6" ht="23.25">
      <c r="A778" s="46"/>
      <c r="B778" s="46"/>
      <c r="C778" s="47" t="s">
        <v>384</v>
      </c>
      <c r="D778" s="48"/>
      <c r="E778" s="46"/>
      <c r="F778" s="47"/>
    </row>
    <row r="779" spans="1:6" ht="23.25">
      <c r="A779" s="46"/>
      <c r="B779" s="46"/>
      <c r="C779" s="47" t="s">
        <v>385</v>
      </c>
      <c r="D779" s="48"/>
      <c r="E779" s="46"/>
      <c r="F779" s="47"/>
    </row>
    <row r="780" spans="1:6" ht="23.25">
      <c r="A780" s="46"/>
      <c r="B780" s="46"/>
      <c r="C780" s="47" t="s">
        <v>386</v>
      </c>
      <c r="D780" s="48"/>
      <c r="E780" s="46"/>
      <c r="F780" s="47"/>
    </row>
    <row r="781" spans="1:6" ht="23.25">
      <c r="A781" s="46"/>
      <c r="B781" s="46"/>
      <c r="C781" s="47" t="s">
        <v>388</v>
      </c>
      <c r="D781" s="48"/>
      <c r="E781" s="46"/>
      <c r="F781" s="47"/>
    </row>
    <row r="782" spans="1:6" ht="23.25">
      <c r="A782" s="46"/>
      <c r="B782" s="46"/>
      <c r="C782" s="47" t="s">
        <v>389</v>
      </c>
      <c r="D782" s="48"/>
      <c r="E782" s="46"/>
      <c r="F782" s="47"/>
    </row>
    <row r="783" spans="1:6" ht="23.25">
      <c r="A783" s="46"/>
      <c r="B783" s="46"/>
      <c r="C783" s="47" t="s">
        <v>390</v>
      </c>
      <c r="D783" s="48"/>
      <c r="E783" s="46"/>
      <c r="F783" s="47"/>
    </row>
    <row r="784" spans="1:6" ht="23.25">
      <c r="A784" s="46"/>
      <c r="B784" s="46"/>
      <c r="C784" s="47" t="s">
        <v>391</v>
      </c>
      <c r="D784" s="48"/>
      <c r="E784" s="46"/>
      <c r="F784" s="47"/>
    </row>
    <row r="785" spans="1:6" ht="23.25">
      <c r="A785" s="46"/>
      <c r="B785" s="46"/>
      <c r="C785" s="47" t="s">
        <v>392</v>
      </c>
      <c r="D785" s="48"/>
      <c r="E785" s="46"/>
      <c r="F785" s="47"/>
    </row>
    <row r="786" spans="1:6" ht="23.25">
      <c r="A786" s="46">
        <v>4</v>
      </c>
      <c r="B786" s="46" t="s">
        <v>400</v>
      </c>
      <c r="C786" s="47" t="s">
        <v>393</v>
      </c>
      <c r="D786" s="48">
        <v>6000</v>
      </c>
      <c r="E786" s="46" t="s">
        <v>759</v>
      </c>
      <c r="F786" s="47"/>
    </row>
    <row r="787" spans="1:6" ht="23.25">
      <c r="A787" s="46">
        <v>5</v>
      </c>
      <c r="B787" s="46" t="s">
        <v>401</v>
      </c>
      <c r="C787" s="47" t="s">
        <v>394</v>
      </c>
      <c r="D787" s="48">
        <v>12500</v>
      </c>
      <c r="E787" s="46" t="s">
        <v>759</v>
      </c>
      <c r="F787" s="47"/>
    </row>
    <row r="788" spans="1:6" ht="23.25">
      <c r="A788" s="46"/>
      <c r="B788" s="46"/>
      <c r="C788" s="47" t="s">
        <v>395</v>
      </c>
      <c r="D788" s="48"/>
      <c r="E788" s="46"/>
      <c r="F788" s="47"/>
    </row>
    <row r="789" spans="1:6" ht="23.25">
      <c r="A789" s="46"/>
      <c r="B789" s="46"/>
      <c r="C789" s="47" t="s">
        <v>396</v>
      </c>
      <c r="D789" s="48"/>
      <c r="E789" s="46"/>
      <c r="F789" s="47"/>
    </row>
    <row r="790" spans="1:6" ht="23.25">
      <c r="A790" s="46"/>
      <c r="B790" s="46"/>
      <c r="C790" s="47" t="s">
        <v>422</v>
      </c>
      <c r="D790" s="48"/>
      <c r="E790" s="46"/>
      <c r="F790" s="47"/>
    </row>
    <row r="791" spans="1:6" ht="23.25">
      <c r="A791" s="46"/>
      <c r="B791" s="46"/>
      <c r="C791" s="47" t="s">
        <v>423</v>
      </c>
      <c r="D791" s="48"/>
      <c r="E791" s="46"/>
      <c r="F791" s="47"/>
    </row>
    <row r="792" spans="1:6" ht="23.25">
      <c r="A792" s="46"/>
      <c r="B792" s="46"/>
      <c r="C792" s="47" t="s">
        <v>424</v>
      </c>
      <c r="D792" s="48"/>
      <c r="E792" s="46"/>
      <c r="F792" s="47"/>
    </row>
    <row r="793" spans="1:6" ht="23.25">
      <c r="A793" s="46">
        <v>6</v>
      </c>
      <c r="B793" s="46" t="s">
        <v>402</v>
      </c>
      <c r="C793" s="47" t="s">
        <v>425</v>
      </c>
      <c r="D793" s="48">
        <v>9000</v>
      </c>
      <c r="E793" s="46" t="s">
        <v>759</v>
      </c>
      <c r="F793" s="47"/>
    </row>
    <row r="794" spans="1:6" ht="23.25">
      <c r="A794" s="46">
        <v>7</v>
      </c>
      <c r="B794" s="46" t="s">
        <v>403</v>
      </c>
      <c r="C794" s="47" t="s">
        <v>427</v>
      </c>
      <c r="D794" s="48">
        <v>15500</v>
      </c>
      <c r="E794" s="46" t="s">
        <v>759</v>
      </c>
      <c r="F794" s="47"/>
    </row>
    <row r="795" spans="1:6" ht="23.25">
      <c r="A795" s="46"/>
      <c r="B795" s="46"/>
      <c r="C795" s="47" t="s">
        <v>426</v>
      </c>
      <c r="D795" s="48"/>
      <c r="E795" s="46"/>
      <c r="F795" s="47"/>
    </row>
    <row r="796" spans="1:6" ht="23.25">
      <c r="A796" s="46">
        <v>8</v>
      </c>
      <c r="B796" s="46" t="s">
        <v>404</v>
      </c>
      <c r="C796" s="47" t="s">
        <v>428</v>
      </c>
      <c r="D796" s="48">
        <v>22000</v>
      </c>
      <c r="E796" s="46" t="s">
        <v>759</v>
      </c>
      <c r="F796" s="47"/>
    </row>
    <row r="797" spans="1:6" ht="23.25">
      <c r="A797" s="46"/>
      <c r="B797" s="46"/>
      <c r="C797" s="47" t="s">
        <v>429</v>
      </c>
      <c r="D797" s="48"/>
      <c r="E797" s="46"/>
      <c r="F797" s="47"/>
    </row>
    <row r="798" spans="1:6" ht="23.25">
      <c r="A798" s="46"/>
      <c r="B798" s="46"/>
      <c r="C798" s="47" t="s">
        <v>430</v>
      </c>
      <c r="D798" s="48"/>
      <c r="E798" s="46"/>
      <c r="F798" s="47"/>
    </row>
    <row r="799" spans="1:6" ht="23.25">
      <c r="A799" s="46">
        <v>9</v>
      </c>
      <c r="B799" s="46" t="s">
        <v>405</v>
      </c>
      <c r="C799" s="47" t="s">
        <v>431</v>
      </c>
      <c r="D799" s="48">
        <v>27000</v>
      </c>
      <c r="E799" s="46" t="s">
        <v>759</v>
      </c>
      <c r="F799" s="47"/>
    </row>
    <row r="800" spans="1:6" ht="23.25">
      <c r="A800" s="46"/>
      <c r="B800" s="59"/>
      <c r="C800" s="47" t="s">
        <v>432</v>
      </c>
      <c r="D800" s="48"/>
      <c r="E800" s="46"/>
      <c r="F800" s="47"/>
    </row>
    <row r="801" spans="1:6" ht="23.25">
      <c r="A801" s="46"/>
      <c r="B801" s="59"/>
      <c r="C801" s="47" t="s">
        <v>433</v>
      </c>
      <c r="D801" s="48"/>
      <c r="E801" s="46"/>
      <c r="F801" s="47"/>
    </row>
    <row r="802" spans="1:6" ht="23.25">
      <c r="A802" s="46"/>
      <c r="B802" s="59"/>
      <c r="C802" s="47" t="s">
        <v>531</v>
      </c>
      <c r="D802" s="48"/>
      <c r="E802" s="46"/>
      <c r="F802" s="47"/>
    </row>
    <row r="803" spans="1:6" ht="23.25">
      <c r="A803" s="46"/>
      <c r="B803" s="59"/>
      <c r="C803" s="47" t="s">
        <v>532</v>
      </c>
      <c r="D803" s="48"/>
      <c r="E803" s="46"/>
      <c r="F803" s="47"/>
    </row>
    <row r="804" spans="1:9" ht="23.25">
      <c r="A804" s="46"/>
      <c r="B804" s="59"/>
      <c r="C804" s="47" t="s">
        <v>533</v>
      </c>
      <c r="D804" s="48"/>
      <c r="E804" s="46"/>
      <c r="F804" s="47"/>
      <c r="I804" s="62">
        <f>SUM(D795:D800)</f>
        <v>49000</v>
      </c>
    </row>
    <row r="806" spans="1:6" ht="26.25">
      <c r="A806" s="314" t="s">
        <v>380</v>
      </c>
      <c r="B806" s="314"/>
      <c r="C806" s="314"/>
      <c r="D806" s="314"/>
      <c r="E806" s="314"/>
      <c r="F806" s="314"/>
    </row>
    <row r="807" spans="1:6" ht="23.25">
      <c r="A807" s="46" t="s">
        <v>751</v>
      </c>
      <c r="B807" s="46" t="s">
        <v>752</v>
      </c>
      <c r="C807" s="46" t="s">
        <v>753</v>
      </c>
      <c r="D807" s="46" t="s">
        <v>754</v>
      </c>
      <c r="E807" s="46" t="s">
        <v>755</v>
      </c>
      <c r="F807" s="46" t="s">
        <v>756</v>
      </c>
    </row>
    <row r="808" spans="1:6" ht="23.25">
      <c r="A808" s="46">
        <v>10</v>
      </c>
      <c r="B808" s="47"/>
      <c r="C808" s="47" t="s">
        <v>534</v>
      </c>
      <c r="D808" s="48">
        <v>12000</v>
      </c>
      <c r="E808" s="46" t="s">
        <v>759</v>
      </c>
      <c r="F808" s="47"/>
    </row>
    <row r="809" spans="1:6" ht="23.25">
      <c r="A809" s="46"/>
      <c r="B809" s="46" t="s">
        <v>406</v>
      </c>
      <c r="C809" s="47" t="s">
        <v>535</v>
      </c>
      <c r="D809" s="48"/>
      <c r="E809" s="46"/>
      <c r="F809" s="47"/>
    </row>
    <row r="810" spans="1:6" ht="23.25">
      <c r="A810" s="46"/>
      <c r="B810" s="46" t="s">
        <v>407</v>
      </c>
      <c r="C810" s="47" t="s">
        <v>536</v>
      </c>
      <c r="D810" s="48"/>
      <c r="E810" s="46"/>
      <c r="F810" s="47"/>
    </row>
    <row r="811" spans="1:6" ht="23.25">
      <c r="A811" s="46">
        <v>11</v>
      </c>
      <c r="B811" s="46" t="s">
        <v>408</v>
      </c>
      <c r="C811" s="47" t="s">
        <v>537</v>
      </c>
      <c r="D811" s="48">
        <v>9800</v>
      </c>
      <c r="E811" s="46" t="s">
        <v>759</v>
      </c>
      <c r="F811" s="47"/>
    </row>
    <row r="812" spans="1:6" ht="23.25">
      <c r="A812" s="46"/>
      <c r="B812" s="46"/>
      <c r="C812" s="47" t="s">
        <v>538</v>
      </c>
      <c r="D812" s="48"/>
      <c r="E812" s="46"/>
      <c r="F812" s="47"/>
    </row>
    <row r="813" spans="1:6" ht="23.25">
      <c r="A813" s="46">
        <v>12</v>
      </c>
      <c r="B813" s="46" t="s">
        <v>409</v>
      </c>
      <c r="C813" s="47" t="s">
        <v>539</v>
      </c>
      <c r="D813" s="48">
        <v>4200</v>
      </c>
      <c r="E813" s="46" t="s">
        <v>759</v>
      </c>
      <c r="F813" s="47"/>
    </row>
    <row r="814" spans="1:6" ht="23.25">
      <c r="A814" s="46">
        <v>13</v>
      </c>
      <c r="B814" s="46" t="s">
        <v>410</v>
      </c>
      <c r="C814" s="47" t="s">
        <v>540</v>
      </c>
      <c r="D814" s="48">
        <v>6500</v>
      </c>
      <c r="E814" s="46" t="s">
        <v>759</v>
      </c>
      <c r="F814" s="47"/>
    </row>
    <row r="815" spans="1:6" ht="23.25">
      <c r="A815" s="46"/>
      <c r="B815" s="46"/>
      <c r="C815" s="47" t="s">
        <v>541</v>
      </c>
      <c r="D815" s="48"/>
      <c r="E815" s="46"/>
      <c r="F815" s="47"/>
    </row>
    <row r="816" spans="1:6" ht="23.25">
      <c r="A816" s="46">
        <v>14</v>
      </c>
      <c r="B816" s="46" t="s">
        <v>411</v>
      </c>
      <c r="C816" s="47" t="s">
        <v>542</v>
      </c>
      <c r="D816" s="48">
        <v>15500</v>
      </c>
      <c r="E816" s="46" t="s">
        <v>759</v>
      </c>
      <c r="F816" s="47"/>
    </row>
    <row r="817" spans="1:6" ht="23.25">
      <c r="A817" s="46"/>
      <c r="B817" s="46"/>
      <c r="C817" s="47" t="s">
        <v>543</v>
      </c>
      <c r="D817" s="48"/>
      <c r="E817" s="46"/>
      <c r="F817" s="47"/>
    </row>
    <row r="818" spans="1:6" ht="23.25">
      <c r="A818" s="46"/>
      <c r="B818" s="46"/>
      <c r="C818" s="47" t="s">
        <v>544</v>
      </c>
      <c r="D818" s="48"/>
      <c r="E818" s="46"/>
      <c r="F818" s="47"/>
    </row>
    <row r="819" spans="1:6" ht="23.25">
      <c r="A819" s="46"/>
      <c r="B819" s="46"/>
      <c r="C819" s="47" t="s">
        <v>545</v>
      </c>
      <c r="D819" s="48"/>
      <c r="E819" s="46"/>
      <c r="F819" s="47"/>
    </row>
    <row r="820" spans="1:6" ht="23.25">
      <c r="A820" s="46">
        <v>15</v>
      </c>
      <c r="B820" s="46" t="s">
        <v>412</v>
      </c>
      <c r="C820" s="47" t="s">
        <v>539</v>
      </c>
      <c r="D820" s="48">
        <v>15200</v>
      </c>
      <c r="E820" s="46" t="s">
        <v>759</v>
      </c>
      <c r="F820" s="47"/>
    </row>
    <row r="821" spans="1:6" ht="23.25">
      <c r="A821" s="46"/>
      <c r="B821" s="46"/>
      <c r="C821" s="47" t="s">
        <v>546</v>
      </c>
      <c r="D821" s="48"/>
      <c r="E821" s="46"/>
      <c r="F821" s="47"/>
    </row>
    <row r="822" spans="1:6" ht="23.25">
      <c r="A822" s="46">
        <v>16</v>
      </c>
      <c r="B822" s="46" t="s">
        <v>413</v>
      </c>
      <c r="C822" s="47" t="s">
        <v>539</v>
      </c>
      <c r="D822" s="48">
        <v>4200</v>
      </c>
      <c r="E822" s="46" t="s">
        <v>759</v>
      </c>
      <c r="F822" s="47"/>
    </row>
    <row r="823" spans="1:6" ht="23.25">
      <c r="A823" s="46">
        <v>17</v>
      </c>
      <c r="B823" s="46" t="s">
        <v>416</v>
      </c>
      <c r="C823" s="47" t="s">
        <v>547</v>
      </c>
      <c r="D823" s="48">
        <v>3800</v>
      </c>
      <c r="E823" s="46" t="s">
        <v>759</v>
      </c>
      <c r="F823" s="47"/>
    </row>
    <row r="824" spans="1:6" ht="23.25">
      <c r="A824" s="46">
        <v>18</v>
      </c>
      <c r="B824" s="46" t="s">
        <v>414</v>
      </c>
      <c r="C824" s="47" t="s">
        <v>539</v>
      </c>
      <c r="D824" s="48">
        <v>4200</v>
      </c>
      <c r="E824" s="46" t="s">
        <v>759</v>
      </c>
      <c r="F824" s="47"/>
    </row>
    <row r="825" spans="1:6" ht="23.25">
      <c r="A825" s="46">
        <v>19</v>
      </c>
      <c r="B825" s="46" t="s">
        <v>417</v>
      </c>
      <c r="C825" s="47" t="s">
        <v>548</v>
      </c>
      <c r="D825" s="48">
        <v>35000</v>
      </c>
      <c r="E825" s="46" t="s">
        <v>759</v>
      </c>
      <c r="F825" s="47"/>
    </row>
    <row r="826" spans="1:6" ht="23.25">
      <c r="A826" s="46"/>
      <c r="B826" s="46"/>
      <c r="C826" s="47" t="s">
        <v>549</v>
      </c>
      <c r="D826" s="48"/>
      <c r="E826" s="46"/>
      <c r="F826" s="47"/>
    </row>
    <row r="827" spans="1:6" ht="23.25">
      <c r="A827" s="46"/>
      <c r="B827" s="46"/>
      <c r="C827" s="47" t="s">
        <v>550</v>
      </c>
      <c r="D827" s="48"/>
      <c r="E827" s="46"/>
      <c r="F827" s="47"/>
    </row>
    <row r="828" spans="1:6" ht="23.25">
      <c r="A828" s="46"/>
      <c r="B828" s="46"/>
      <c r="C828" s="47" t="s">
        <v>551</v>
      </c>
      <c r="D828" s="48"/>
      <c r="E828" s="46"/>
      <c r="F828" s="47"/>
    </row>
    <row r="829" spans="1:6" ht="23.25">
      <c r="A829" s="46">
        <v>20</v>
      </c>
      <c r="B829" s="46" t="s">
        <v>418</v>
      </c>
      <c r="C829" s="47" t="s">
        <v>552</v>
      </c>
      <c r="D829" s="48">
        <v>24000</v>
      </c>
      <c r="E829" s="46" t="s">
        <v>759</v>
      </c>
      <c r="F829" s="47"/>
    </row>
    <row r="830" spans="1:6" ht="23.25">
      <c r="A830" s="46"/>
      <c r="B830" s="46"/>
      <c r="C830" s="47" t="s">
        <v>553</v>
      </c>
      <c r="D830" s="48"/>
      <c r="E830" s="46"/>
      <c r="F830" s="47"/>
    </row>
    <row r="831" spans="1:6" ht="23.25">
      <c r="A831" s="46">
        <v>21</v>
      </c>
      <c r="B831" s="46" t="s">
        <v>419</v>
      </c>
      <c r="C831" s="47" t="s">
        <v>554</v>
      </c>
      <c r="D831" s="48">
        <v>5000</v>
      </c>
      <c r="E831" s="46" t="s">
        <v>759</v>
      </c>
      <c r="F831" s="47"/>
    </row>
    <row r="832" spans="1:6" ht="23.25">
      <c r="A832" s="46"/>
      <c r="B832" s="46"/>
      <c r="C832" s="47" t="s">
        <v>555</v>
      </c>
      <c r="D832" s="48"/>
      <c r="E832" s="46"/>
      <c r="F832" s="47"/>
    </row>
    <row r="833" spans="1:6" ht="23.25">
      <c r="A833" s="46"/>
      <c r="B833" s="46"/>
      <c r="C833" s="47" t="s">
        <v>556</v>
      </c>
      <c r="D833" s="48"/>
      <c r="E833" s="46"/>
      <c r="F833" s="47"/>
    </row>
    <row r="834" spans="1:6" ht="23.25">
      <c r="A834" s="46">
        <v>22</v>
      </c>
      <c r="B834" s="46" t="s">
        <v>420</v>
      </c>
      <c r="C834" s="47" t="s">
        <v>557</v>
      </c>
      <c r="D834" s="48">
        <v>5200</v>
      </c>
      <c r="E834" s="46" t="s">
        <v>759</v>
      </c>
      <c r="F834" s="47"/>
    </row>
    <row r="835" spans="1:6" ht="23.25">
      <c r="A835" s="46"/>
      <c r="B835" s="46"/>
      <c r="C835" s="47" t="s">
        <v>558</v>
      </c>
      <c r="D835" s="48"/>
      <c r="E835" s="46"/>
      <c r="F835" s="47"/>
    </row>
    <row r="836" spans="1:6" ht="23.25">
      <c r="A836" s="46"/>
      <c r="B836" s="46"/>
      <c r="C836" s="47" t="s">
        <v>559</v>
      </c>
      <c r="D836" s="48"/>
      <c r="E836" s="46"/>
      <c r="F836" s="47"/>
    </row>
    <row r="837" spans="1:6" ht="23.25">
      <c r="A837" s="46">
        <v>23</v>
      </c>
      <c r="B837" s="46" t="s">
        <v>415</v>
      </c>
      <c r="C837" s="47" t="s">
        <v>539</v>
      </c>
      <c r="D837" s="48">
        <v>4200</v>
      </c>
      <c r="E837" s="46" t="s">
        <v>759</v>
      </c>
      <c r="F837" s="47"/>
    </row>
    <row r="838" spans="1:6" ht="23.25">
      <c r="A838" s="46"/>
      <c r="B838" s="47"/>
      <c r="C838" s="47"/>
      <c r="D838" s="48"/>
      <c r="E838" s="46"/>
      <c r="F838" s="47"/>
    </row>
    <row r="839" spans="1:9" ht="23.25">
      <c r="A839" s="46"/>
      <c r="B839" s="47"/>
      <c r="C839" s="47"/>
      <c r="D839" s="48"/>
      <c r="E839" s="46"/>
      <c r="F839" s="47"/>
      <c r="I839" s="62">
        <f>SUM(D830:D835)</f>
        <v>10200</v>
      </c>
    </row>
    <row r="841" spans="1:6" ht="26.25">
      <c r="A841" s="314" t="s">
        <v>380</v>
      </c>
      <c r="B841" s="314"/>
      <c r="C841" s="314"/>
      <c r="D841" s="314"/>
      <c r="E841" s="314"/>
      <c r="F841" s="314"/>
    </row>
    <row r="842" spans="1:6" ht="23.25">
      <c r="A842" s="46" t="s">
        <v>751</v>
      </c>
      <c r="B842" s="46" t="s">
        <v>752</v>
      </c>
      <c r="C842" s="46" t="s">
        <v>753</v>
      </c>
      <c r="D842" s="46" t="s">
        <v>754</v>
      </c>
      <c r="E842" s="46" t="s">
        <v>755</v>
      </c>
      <c r="F842" s="46" t="s">
        <v>756</v>
      </c>
    </row>
    <row r="843" spans="1:6" ht="23.25">
      <c r="A843" s="46">
        <v>24</v>
      </c>
      <c r="B843" s="47"/>
      <c r="C843" s="47" t="s">
        <v>560</v>
      </c>
      <c r="D843" s="48">
        <v>67000</v>
      </c>
      <c r="E843" s="46" t="s">
        <v>759</v>
      </c>
      <c r="F843" s="47"/>
    </row>
    <row r="844" spans="1:6" ht="23.25">
      <c r="A844" s="46"/>
      <c r="B844" s="47"/>
      <c r="C844" s="47" t="s">
        <v>561</v>
      </c>
      <c r="D844" s="48"/>
      <c r="E844" s="46"/>
      <c r="F844" s="47"/>
    </row>
    <row r="845" spans="1:6" ht="23.25">
      <c r="A845" s="46"/>
      <c r="B845" s="47"/>
      <c r="C845" s="47" t="s">
        <v>562</v>
      </c>
      <c r="D845" s="48"/>
      <c r="E845" s="46"/>
      <c r="F845" s="47"/>
    </row>
    <row r="846" spans="1:6" ht="23.25">
      <c r="A846" s="46">
        <v>25</v>
      </c>
      <c r="B846" s="46" t="s">
        <v>421</v>
      </c>
      <c r="C846" s="47" t="s">
        <v>563</v>
      </c>
      <c r="D846" s="48">
        <v>540000</v>
      </c>
      <c r="E846" s="46" t="s">
        <v>759</v>
      </c>
      <c r="F846" s="47"/>
    </row>
    <row r="847" spans="1:6" ht="23.25">
      <c r="A847" s="46"/>
      <c r="B847" s="47"/>
      <c r="C847" s="47" t="s">
        <v>564</v>
      </c>
      <c r="D847" s="48"/>
      <c r="E847" s="46"/>
      <c r="F847" s="47"/>
    </row>
    <row r="848" spans="1:6" ht="23.25">
      <c r="A848" s="46"/>
      <c r="B848" s="47"/>
      <c r="C848" s="47" t="s">
        <v>565</v>
      </c>
      <c r="D848" s="48"/>
      <c r="E848" s="46"/>
      <c r="F848" s="47"/>
    </row>
    <row r="849" spans="1:6" ht="23.25">
      <c r="A849" s="46"/>
      <c r="B849" s="47"/>
      <c r="C849" s="47" t="s">
        <v>566</v>
      </c>
      <c r="D849" s="48"/>
      <c r="E849" s="46"/>
      <c r="F849" s="47"/>
    </row>
    <row r="850" spans="1:6" ht="23.25">
      <c r="A850" s="46"/>
      <c r="B850" s="47"/>
      <c r="C850" s="47" t="s">
        <v>567</v>
      </c>
      <c r="D850" s="48"/>
      <c r="E850" s="46"/>
      <c r="F850" s="47"/>
    </row>
    <row r="851" spans="1:6" ht="23.25">
      <c r="A851" s="46"/>
      <c r="B851" s="47"/>
      <c r="C851" s="47" t="s">
        <v>568</v>
      </c>
      <c r="D851" s="48"/>
      <c r="E851" s="46"/>
      <c r="F851" s="47"/>
    </row>
    <row r="852" spans="1:6" ht="23.25">
      <c r="A852" s="46"/>
      <c r="B852" s="47"/>
      <c r="C852" s="47"/>
      <c r="D852" s="48"/>
      <c r="E852" s="46"/>
      <c r="F852" s="47"/>
    </row>
    <row r="853" spans="1:6" ht="23.25">
      <c r="A853" s="46"/>
      <c r="B853" s="47"/>
      <c r="C853" s="47"/>
      <c r="D853" s="48"/>
      <c r="E853" s="46"/>
      <c r="F853" s="47"/>
    </row>
    <row r="854" spans="1:6" ht="23.25">
      <c r="A854" s="46"/>
      <c r="B854" s="47"/>
      <c r="C854" s="47"/>
      <c r="D854" s="48"/>
      <c r="E854" s="46"/>
      <c r="F854" s="47"/>
    </row>
    <row r="855" spans="1:6" ht="23.25">
      <c r="A855" s="46"/>
      <c r="B855" s="47"/>
      <c r="C855" s="47"/>
      <c r="D855" s="48"/>
      <c r="E855" s="46"/>
      <c r="F855" s="47"/>
    </row>
    <row r="856" spans="1:6" ht="23.25">
      <c r="A856" s="46"/>
      <c r="B856" s="47"/>
      <c r="C856" s="47"/>
      <c r="D856" s="48"/>
      <c r="E856" s="46"/>
      <c r="F856" s="47"/>
    </row>
    <row r="857" spans="1:6" ht="23.25">
      <c r="A857" s="46"/>
      <c r="B857" s="47"/>
      <c r="C857" s="47"/>
      <c r="D857" s="48"/>
      <c r="E857" s="46"/>
      <c r="F857" s="47"/>
    </row>
    <row r="858" spans="1:6" ht="23.25">
      <c r="A858" s="46"/>
      <c r="B858" s="47"/>
      <c r="C858" s="47"/>
      <c r="D858" s="48"/>
      <c r="E858" s="46"/>
      <c r="F858" s="47"/>
    </row>
    <row r="859" spans="1:6" ht="23.25">
      <c r="A859" s="46"/>
      <c r="B859" s="47"/>
      <c r="C859" s="47"/>
      <c r="D859" s="48"/>
      <c r="E859" s="46"/>
      <c r="F859" s="47"/>
    </row>
    <row r="860" spans="1:6" ht="23.25">
      <c r="A860" s="46"/>
      <c r="B860" s="47"/>
      <c r="C860" s="47"/>
      <c r="D860" s="48"/>
      <c r="E860" s="46"/>
      <c r="F860" s="47"/>
    </row>
    <row r="861" spans="1:6" ht="23.25">
      <c r="A861" s="46"/>
      <c r="B861" s="47"/>
      <c r="C861" s="47"/>
      <c r="D861" s="48"/>
      <c r="E861" s="46"/>
      <c r="F861" s="47"/>
    </row>
    <row r="862" spans="1:6" ht="23.25">
      <c r="A862" s="46"/>
      <c r="B862" s="47"/>
      <c r="C862" s="47"/>
      <c r="D862" s="48"/>
      <c r="E862" s="46"/>
      <c r="F862" s="47"/>
    </row>
    <row r="863" spans="1:6" ht="23.25">
      <c r="A863" s="46"/>
      <c r="B863" s="47"/>
      <c r="C863" s="47"/>
      <c r="D863" s="48"/>
      <c r="E863" s="46"/>
      <c r="F863" s="47"/>
    </row>
    <row r="864" spans="1:6" ht="23.25">
      <c r="A864" s="46"/>
      <c r="B864" s="47"/>
      <c r="C864" s="47"/>
      <c r="D864" s="48"/>
      <c r="E864" s="46"/>
      <c r="F864" s="47"/>
    </row>
    <row r="865" spans="1:6" ht="23.25">
      <c r="A865" s="46"/>
      <c r="B865" s="47"/>
      <c r="C865" s="47"/>
      <c r="D865" s="48"/>
      <c r="E865" s="46"/>
      <c r="F865" s="47"/>
    </row>
    <row r="866" spans="1:6" ht="23.25">
      <c r="A866" s="46"/>
      <c r="B866" s="47"/>
      <c r="C866" s="47"/>
      <c r="D866" s="48"/>
      <c r="E866" s="46"/>
      <c r="F866" s="47"/>
    </row>
    <row r="867" spans="1:6" ht="23.25">
      <c r="A867" s="46"/>
      <c r="B867" s="47"/>
      <c r="C867" s="47"/>
      <c r="D867" s="48"/>
      <c r="E867" s="46"/>
      <c r="F867" s="47"/>
    </row>
    <row r="868" spans="1:6" ht="23.25">
      <c r="A868" s="46"/>
      <c r="B868" s="47"/>
      <c r="C868" s="47"/>
      <c r="D868" s="48"/>
      <c r="E868" s="46"/>
      <c r="F868" s="47"/>
    </row>
    <row r="869" spans="1:6" ht="23.25">
      <c r="A869" s="46"/>
      <c r="B869" s="47"/>
      <c r="C869" s="47"/>
      <c r="D869" s="48"/>
      <c r="E869" s="46"/>
      <c r="F869" s="47"/>
    </row>
    <row r="870" spans="1:6" ht="23.25">
      <c r="A870" s="46"/>
      <c r="B870" s="47"/>
      <c r="C870" s="47"/>
      <c r="D870" s="48"/>
      <c r="E870" s="46"/>
      <c r="F870" s="47"/>
    </row>
    <row r="871" spans="1:6" ht="23.25">
      <c r="A871" s="46"/>
      <c r="B871" s="47"/>
      <c r="C871" s="47"/>
      <c r="D871" s="48"/>
      <c r="E871" s="46"/>
      <c r="F871" s="47"/>
    </row>
    <row r="872" spans="1:6" ht="23.25">
      <c r="A872" s="46"/>
      <c r="B872" s="47"/>
      <c r="C872" s="47"/>
      <c r="D872" s="48"/>
      <c r="E872" s="46"/>
      <c r="F872" s="47"/>
    </row>
    <row r="873" spans="1:4" ht="24" thickBot="1">
      <c r="A873" s="76" t="s">
        <v>569</v>
      </c>
      <c r="B873" s="76"/>
      <c r="C873" s="76" t="str">
        <f>_xlfn.BAHTTEXT(D873)</f>
        <v>แปดแสนแปดหมื่นหกพันบาทถ้วน</v>
      </c>
      <c r="D873" s="77">
        <f>SUM(D773:D804)+SUM(D808:D839)+SUM(D843:D872)</f>
        <v>886000</v>
      </c>
    </row>
    <row r="874" ht="21.75" thickTop="1"/>
    <row r="876" spans="1:6" s="76" customFormat="1" ht="26.25">
      <c r="A876" s="310" t="s">
        <v>171</v>
      </c>
      <c r="B876" s="310"/>
      <c r="C876" s="310"/>
      <c r="D876" s="310"/>
      <c r="E876" s="310"/>
      <c r="F876" s="310"/>
    </row>
    <row r="877" spans="1:6" s="76" customFormat="1" ht="23.25">
      <c r="A877" s="106" t="s">
        <v>751</v>
      </c>
      <c r="B877" s="106" t="s">
        <v>752</v>
      </c>
      <c r="C877" s="106" t="s">
        <v>753</v>
      </c>
      <c r="D877" s="106" t="s">
        <v>754</v>
      </c>
      <c r="E877" s="106" t="s">
        <v>755</v>
      </c>
      <c r="F877" s="106" t="s">
        <v>756</v>
      </c>
    </row>
    <row r="878" spans="1:6" s="108" customFormat="1" ht="23.25">
      <c r="A878" s="46">
        <v>1</v>
      </c>
      <c r="B878" s="46" t="s">
        <v>172</v>
      </c>
      <c r="C878" s="47" t="s">
        <v>173</v>
      </c>
      <c r="D878" s="107">
        <v>31900</v>
      </c>
      <c r="E878" s="46" t="s">
        <v>759</v>
      </c>
      <c r="F878" s="47"/>
    </row>
    <row r="879" spans="1:6" s="108" customFormat="1" ht="23.25">
      <c r="A879" s="46"/>
      <c r="B879" s="46"/>
      <c r="C879" s="47" t="s">
        <v>174</v>
      </c>
      <c r="D879" s="46"/>
      <c r="E879" s="46"/>
      <c r="F879" s="47"/>
    </row>
    <row r="880" spans="1:6" s="108" customFormat="1" ht="23.25">
      <c r="A880" s="46"/>
      <c r="B880" s="46"/>
      <c r="C880" s="47" t="s">
        <v>175</v>
      </c>
      <c r="D880" s="46"/>
      <c r="E880" s="46"/>
      <c r="F880" s="47"/>
    </row>
    <row r="881" spans="1:6" s="108" customFormat="1" ht="23.25">
      <c r="A881" s="46"/>
      <c r="B881" s="46"/>
      <c r="C881" s="47" t="s">
        <v>176</v>
      </c>
      <c r="D881" s="46"/>
      <c r="E881" s="46"/>
      <c r="F881" s="47"/>
    </row>
    <row r="882" spans="1:6" s="108" customFormat="1" ht="23.25">
      <c r="A882" s="46"/>
      <c r="B882" s="46"/>
      <c r="C882" s="47" t="s">
        <v>177</v>
      </c>
      <c r="D882" s="46"/>
      <c r="E882" s="46"/>
      <c r="F882" s="47"/>
    </row>
    <row r="883" spans="1:6" s="108" customFormat="1" ht="23.25">
      <c r="A883" s="46"/>
      <c r="B883" s="46"/>
      <c r="C883" s="47" t="s">
        <v>178</v>
      </c>
      <c r="D883" s="46"/>
      <c r="E883" s="46"/>
      <c r="F883" s="47"/>
    </row>
    <row r="884" spans="1:6" s="108" customFormat="1" ht="23.25">
      <c r="A884" s="46"/>
      <c r="B884" s="46"/>
      <c r="C884" s="47" t="s">
        <v>179</v>
      </c>
      <c r="D884" s="46"/>
      <c r="E884" s="46"/>
      <c r="F884" s="47"/>
    </row>
    <row r="885" spans="1:9" s="108" customFormat="1" ht="23.25">
      <c r="A885" s="46"/>
      <c r="B885" s="46"/>
      <c r="C885" s="47" t="s">
        <v>180</v>
      </c>
      <c r="D885" s="46"/>
      <c r="E885" s="46"/>
      <c r="F885" s="47"/>
      <c r="I885" s="109"/>
    </row>
    <row r="886" spans="1:6" s="108" customFormat="1" ht="23.25">
      <c r="A886" s="46"/>
      <c r="B886" s="46"/>
      <c r="C886" s="47" t="s">
        <v>181</v>
      </c>
      <c r="D886" s="46"/>
      <c r="E886" s="46"/>
      <c r="F886" s="47"/>
    </row>
    <row r="887" spans="1:6" s="108" customFormat="1" ht="23.25">
      <c r="A887" s="46"/>
      <c r="B887" s="46"/>
      <c r="C887" s="47" t="s">
        <v>182</v>
      </c>
      <c r="D887" s="46"/>
      <c r="E887" s="46"/>
      <c r="F887" s="47"/>
    </row>
    <row r="888" spans="1:6" s="108" customFormat="1" ht="23.25">
      <c r="A888" s="46"/>
      <c r="B888" s="46"/>
      <c r="C888" s="47" t="s">
        <v>183</v>
      </c>
      <c r="D888" s="46"/>
      <c r="E888" s="46"/>
      <c r="F888" s="47"/>
    </row>
    <row r="889" spans="1:6" s="108" customFormat="1" ht="23.25">
      <c r="A889" s="46"/>
      <c r="B889" s="46"/>
      <c r="C889" s="47" t="s">
        <v>184</v>
      </c>
      <c r="D889" s="46"/>
      <c r="E889" s="46"/>
      <c r="F889" s="47"/>
    </row>
    <row r="890" spans="1:6" s="108" customFormat="1" ht="23.25">
      <c r="A890" s="46"/>
      <c r="B890" s="46"/>
      <c r="C890" s="47"/>
      <c r="D890" s="46"/>
      <c r="E890" s="46"/>
      <c r="F890" s="47"/>
    </row>
    <row r="891" spans="1:8" s="108" customFormat="1" ht="23.25">
      <c r="A891" s="46">
        <v>2</v>
      </c>
      <c r="B891" s="46" t="s">
        <v>185</v>
      </c>
      <c r="C891" s="47" t="s">
        <v>186</v>
      </c>
      <c r="D891" s="107">
        <v>36650</v>
      </c>
      <c r="E891" s="46" t="s">
        <v>759</v>
      </c>
      <c r="F891" s="47"/>
      <c r="H891" s="109">
        <f>SUM(D878:D891)</f>
        <v>68550</v>
      </c>
    </row>
    <row r="892" spans="1:6" s="108" customFormat="1" ht="23.25">
      <c r="A892" s="46"/>
      <c r="B892" s="46"/>
      <c r="C892" s="47" t="s">
        <v>187</v>
      </c>
      <c r="D892" s="46"/>
      <c r="E892" s="46"/>
      <c r="F892" s="47"/>
    </row>
    <row r="893" spans="1:6" s="108" customFormat="1" ht="23.25">
      <c r="A893" s="46"/>
      <c r="B893" s="46"/>
      <c r="C893" s="47" t="s">
        <v>188</v>
      </c>
      <c r="D893" s="46"/>
      <c r="E893" s="46"/>
      <c r="F893" s="47"/>
    </row>
    <row r="894" spans="1:6" s="108" customFormat="1" ht="23.25">
      <c r="A894" s="46"/>
      <c r="B894" s="46"/>
      <c r="C894" s="47" t="s">
        <v>189</v>
      </c>
      <c r="D894" s="46"/>
      <c r="E894" s="46"/>
      <c r="F894" s="47"/>
    </row>
    <row r="895" spans="1:6" s="108" customFormat="1" ht="23.25">
      <c r="A895" s="46"/>
      <c r="B895" s="46"/>
      <c r="C895" s="47" t="s">
        <v>190</v>
      </c>
      <c r="D895" s="46"/>
      <c r="E895" s="46"/>
      <c r="F895" s="47"/>
    </row>
    <row r="896" spans="1:6" s="108" customFormat="1" ht="23.25">
      <c r="A896" s="46"/>
      <c r="B896" s="46"/>
      <c r="C896" s="47" t="s">
        <v>191</v>
      </c>
      <c r="D896" s="46"/>
      <c r="E896" s="46"/>
      <c r="F896" s="47"/>
    </row>
    <row r="897" spans="1:6" s="108" customFormat="1" ht="23.25">
      <c r="A897" s="46"/>
      <c r="B897" s="46"/>
      <c r="C897" s="47" t="s">
        <v>193</v>
      </c>
      <c r="D897" s="46"/>
      <c r="E897" s="46"/>
      <c r="F897" s="47"/>
    </row>
    <row r="898" spans="1:6" s="108" customFormat="1" ht="23.25">
      <c r="A898" s="46"/>
      <c r="B898" s="46"/>
      <c r="C898" s="47" t="s">
        <v>194</v>
      </c>
      <c r="D898" s="46"/>
      <c r="E898" s="46"/>
      <c r="F898" s="47"/>
    </row>
    <row r="899" spans="1:6" s="108" customFormat="1" ht="23.25">
      <c r="A899" s="46"/>
      <c r="B899" s="46"/>
      <c r="C899" s="47" t="s">
        <v>195</v>
      </c>
      <c r="D899" s="46"/>
      <c r="E899" s="46"/>
      <c r="F899" s="47"/>
    </row>
    <row r="900" spans="1:6" s="108" customFormat="1" ht="23.25">
      <c r="A900" s="46"/>
      <c r="B900" s="46"/>
      <c r="C900" s="47" t="s">
        <v>196</v>
      </c>
      <c r="D900" s="46"/>
      <c r="E900" s="46"/>
      <c r="F900" s="47"/>
    </row>
    <row r="901" spans="1:6" s="108" customFormat="1" ht="23.25">
      <c r="A901" s="46"/>
      <c r="B901" s="46"/>
      <c r="C901" s="47" t="s">
        <v>197</v>
      </c>
      <c r="D901" s="46"/>
      <c r="E901" s="46"/>
      <c r="F901" s="47"/>
    </row>
    <row r="902" spans="1:6" s="108" customFormat="1" ht="23.25">
      <c r="A902" s="46"/>
      <c r="B902" s="46"/>
      <c r="C902" s="47" t="s">
        <v>198</v>
      </c>
      <c r="D902" s="46"/>
      <c r="E902" s="46"/>
      <c r="F902" s="47"/>
    </row>
    <row r="903" spans="1:6" s="108" customFormat="1" ht="23.25">
      <c r="A903" s="46"/>
      <c r="B903" s="46"/>
      <c r="C903" s="47"/>
      <c r="D903" s="46"/>
      <c r="E903" s="46"/>
      <c r="F903" s="47"/>
    </row>
    <row r="904" spans="1:6" s="108" customFormat="1" ht="23.25">
      <c r="A904" s="46"/>
      <c r="B904" s="46"/>
      <c r="C904" s="47"/>
      <c r="D904" s="46"/>
      <c r="E904" s="46"/>
      <c r="F904" s="47"/>
    </row>
    <row r="905" spans="1:6" s="108" customFormat="1" ht="23.25">
      <c r="A905" s="46"/>
      <c r="B905" s="46"/>
      <c r="C905" s="47"/>
      <c r="D905" s="46"/>
      <c r="E905" s="46"/>
      <c r="F905" s="47"/>
    </row>
    <row r="906" spans="1:6" s="108" customFormat="1" ht="23.25">
      <c r="A906" s="46"/>
      <c r="B906" s="46"/>
      <c r="C906" s="47"/>
      <c r="D906" s="46"/>
      <c r="E906" s="46"/>
      <c r="F906" s="47"/>
    </row>
    <row r="907" spans="1:6" s="108" customFormat="1" ht="23.25">
      <c r="A907" s="46"/>
      <c r="B907" s="46"/>
      <c r="C907" s="47"/>
      <c r="D907" s="46"/>
      <c r="E907" s="46"/>
      <c r="F907" s="47"/>
    </row>
    <row r="908" spans="1:6" s="108" customFormat="1" ht="23.25">
      <c r="A908" s="46"/>
      <c r="B908" s="46"/>
      <c r="C908" s="47"/>
      <c r="D908" s="46"/>
      <c r="E908" s="46"/>
      <c r="F908" s="47"/>
    </row>
    <row r="909" spans="1:6" s="108" customFormat="1" ht="23.25">
      <c r="A909" s="46"/>
      <c r="B909" s="46"/>
      <c r="C909" s="47"/>
      <c r="D909" s="46"/>
      <c r="E909" s="46"/>
      <c r="F909" s="47"/>
    </row>
    <row r="910" spans="1:6" s="108" customFormat="1" ht="23.25">
      <c r="A910" s="46"/>
      <c r="B910" s="46"/>
      <c r="C910" s="47"/>
      <c r="D910" s="46"/>
      <c r="E910" s="46"/>
      <c r="F910" s="47"/>
    </row>
    <row r="911" spans="1:6" s="76" customFormat="1" ht="26.25">
      <c r="A911" s="310" t="s">
        <v>171</v>
      </c>
      <c r="B911" s="310"/>
      <c r="C911" s="310"/>
      <c r="D911" s="310"/>
      <c r="E911" s="310"/>
      <c r="F911" s="310"/>
    </row>
    <row r="912" spans="1:6" s="76" customFormat="1" ht="23.25">
      <c r="A912" s="106" t="s">
        <v>751</v>
      </c>
      <c r="B912" s="106" t="s">
        <v>752</v>
      </c>
      <c r="C912" s="106" t="s">
        <v>753</v>
      </c>
      <c r="D912" s="106" t="s">
        <v>754</v>
      </c>
      <c r="E912" s="106" t="s">
        <v>755</v>
      </c>
      <c r="F912" s="106" t="s">
        <v>756</v>
      </c>
    </row>
    <row r="913" spans="1:6" s="108" customFormat="1" ht="23.25">
      <c r="A913" s="46">
        <v>3</v>
      </c>
      <c r="B913" s="46" t="s">
        <v>199</v>
      </c>
      <c r="C913" s="47" t="s">
        <v>173</v>
      </c>
      <c r="D913" s="107">
        <v>37150</v>
      </c>
      <c r="E913" s="46" t="s">
        <v>759</v>
      </c>
      <c r="F913" s="47"/>
    </row>
    <row r="914" spans="1:6" s="108" customFormat="1" ht="23.25">
      <c r="A914" s="46"/>
      <c r="B914" s="46"/>
      <c r="C914" s="47" t="s">
        <v>174</v>
      </c>
      <c r="D914" s="46"/>
      <c r="E914" s="46"/>
      <c r="F914" s="47"/>
    </row>
    <row r="915" spans="1:6" s="108" customFormat="1" ht="23.25">
      <c r="A915" s="46"/>
      <c r="B915" s="46"/>
      <c r="C915" s="47" t="s">
        <v>175</v>
      </c>
      <c r="D915" s="46"/>
      <c r="E915" s="46"/>
      <c r="F915" s="47"/>
    </row>
    <row r="916" spans="1:6" s="108" customFormat="1" ht="23.25">
      <c r="A916" s="46"/>
      <c r="B916" s="46"/>
      <c r="C916" s="47" t="s">
        <v>176</v>
      </c>
      <c r="D916" s="46"/>
      <c r="E916" s="46"/>
      <c r="F916" s="47"/>
    </row>
    <row r="917" spans="1:6" s="108" customFormat="1" ht="23.25">
      <c r="A917" s="46"/>
      <c r="B917" s="46"/>
      <c r="C917" s="47" t="s">
        <v>177</v>
      </c>
      <c r="D917" s="46"/>
      <c r="E917" s="46"/>
      <c r="F917" s="47"/>
    </row>
    <row r="918" spans="1:6" s="108" customFormat="1" ht="23.25">
      <c r="A918" s="46"/>
      <c r="B918" s="46"/>
      <c r="C918" s="47" t="s">
        <v>178</v>
      </c>
      <c r="D918" s="46"/>
      <c r="E918" s="46"/>
      <c r="F918" s="47"/>
    </row>
    <row r="919" spans="1:6" s="108" customFormat="1" ht="23.25">
      <c r="A919" s="46"/>
      <c r="B919" s="46"/>
      <c r="C919" s="47" t="s">
        <v>179</v>
      </c>
      <c r="D919" s="46"/>
      <c r="E919" s="46"/>
      <c r="F919" s="47"/>
    </row>
    <row r="920" spans="1:6" s="108" customFormat="1" ht="23.25">
      <c r="A920" s="46"/>
      <c r="B920" s="46"/>
      <c r="C920" s="47" t="s">
        <v>180</v>
      </c>
      <c r="D920" s="46"/>
      <c r="E920" s="46"/>
      <c r="F920" s="47"/>
    </row>
    <row r="921" spans="1:6" s="108" customFormat="1" ht="23.25">
      <c r="A921" s="46"/>
      <c r="B921" s="46"/>
      <c r="C921" s="47" t="s">
        <v>181</v>
      </c>
      <c r="D921" s="46"/>
      <c r="E921" s="46"/>
      <c r="F921" s="47"/>
    </row>
    <row r="922" spans="1:6" s="108" customFormat="1" ht="23.25">
      <c r="A922" s="46"/>
      <c r="B922" s="46"/>
      <c r="C922" s="47" t="s">
        <v>182</v>
      </c>
      <c r="D922" s="46"/>
      <c r="E922" s="46"/>
      <c r="F922" s="47"/>
    </row>
    <row r="923" spans="1:8" s="108" customFormat="1" ht="23.25">
      <c r="A923" s="46"/>
      <c r="B923" s="46"/>
      <c r="C923" s="47" t="s">
        <v>183</v>
      </c>
      <c r="D923" s="46"/>
      <c r="E923" s="46"/>
      <c r="F923" s="47"/>
      <c r="H923" s="109">
        <f>SUM(D913:D927)</f>
        <v>73800</v>
      </c>
    </row>
    <row r="924" spans="1:6" s="108" customFormat="1" ht="23.25">
      <c r="A924" s="46"/>
      <c r="B924" s="46"/>
      <c r="C924" s="47" t="s">
        <v>184</v>
      </c>
      <c r="D924" s="46"/>
      <c r="E924" s="46"/>
      <c r="F924" s="47"/>
    </row>
    <row r="925" spans="1:6" s="108" customFormat="1" ht="23.25">
      <c r="A925" s="46"/>
      <c r="B925" s="46"/>
      <c r="C925" s="47" t="s">
        <v>198</v>
      </c>
      <c r="D925" s="46"/>
      <c r="E925" s="46"/>
      <c r="F925" s="47"/>
    </row>
    <row r="926" spans="1:6" s="108" customFormat="1" ht="23.25">
      <c r="A926" s="46"/>
      <c r="B926" s="46"/>
      <c r="C926" s="47"/>
      <c r="D926" s="46"/>
      <c r="E926" s="46"/>
      <c r="F926" s="47"/>
    </row>
    <row r="927" spans="1:6" s="108" customFormat="1" ht="23.25">
      <c r="A927" s="46">
        <v>4</v>
      </c>
      <c r="B927" s="46" t="s">
        <v>200</v>
      </c>
      <c r="C927" s="47" t="s">
        <v>186</v>
      </c>
      <c r="D927" s="107">
        <v>36650</v>
      </c>
      <c r="E927" s="46" t="s">
        <v>759</v>
      </c>
      <c r="F927" s="47"/>
    </row>
    <row r="928" spans="1:6" s="108" customFormat="1" ht="23.25">
      <c r="A928" s="46"/>
      <c r="B928" s="46"/>
      <c r="C928" s="47" t="s">
        <v>187</v>
      </c>
      <c r="D928" s="46"/>
      <c r="E928" s="46"/>
      <c r="F928" s="47"/>
    </row>
    <row r="929" spans="1:6" s="108" customFormat="1" ht="23.25">
      <c r="A929" s="46"/>
      <c r="B929" s="46"/>
      <c r="C929" s="47" t="s">
        <v>188</v>
      </c>
      <c r="D929" s="46"/>
      <c r="E929" s="46"/>
      <c r="F929" s="47"/>
    </row>
    <row r="930" spans="1:6" s="108" customFormat="1" ht="23.25">
      <c r="A930" s="46"/>
      <c r="B930" s="46"/>
      <c r="C930" s="47" t="s">
        <v>189</v>
      </c>
      <c r="D930" s="46"/>
      <c r="E930" s="46"/>
      <c r="F930" s="47"/>
    </row>
    <row r="931" spans="1:6" s="108" customFormat="1" ht="23.25">
      <c r="A931" s="46"/>
      <c r="B931" s="46"/>
      <c r="C931" s="47" t="s">
        <v>190</v>
      </c>
      <c r="D931" s="46"/>
      <c r="E931" s="46"/>
      <c r="F931" s="47"/>
    </row>
    <row r="932" spans="1:6" s="108" customFormat="1" ht="23.25">
      <c r="A932" s="46"/>
      <c r="B932" s="46"/>
      <c r="C932" s="47" t="s">
        <v>191</v>
      </c>
      <c r="D932" s="46"/>
      <c r="E932" s="46"/>
      <c r="F932" s="47"/>
    </row>
    <row r="933" spans="1:6" s="108" customFormat="1" ht="23.25">
      <c r="A933" s="46"/>
      <c r="B933" s="46"/>
      <c r="C933" s="47" t="s">
        <v>193</v>
      </c>
      <c r="D933" s="46"/>
      <c r="E933" s="46"/>
      <c r="F933" s="47"/>
    </row>
    <row r="934" spans="1:6" s="108" customFormat="1" ht="23.25">
      <c r="A934" s="46"/>
      <c r="B934" s="46"/>
      <c r="C934" s="47" t="s">
        <v>194</v>
      </c>
      <c r="D934" s="46"/>
      <c r="E934" s="46"/>
      <c r="F934" s="47"/>
    </row>
    <row r="935" spans="1:6" s="108" customFormat="1" ht="23.25">
      <c r="A935" s="46"/>
      <c r="B935" s="46"/>
      <c r="C935" s="47" t="s">
        <v>195</v>
      </c>
      <c r="D935" s="46"/>
      <c r="E935" s="46"/>
      <c r="F935" s="47"/>
    </row>
    <row r="936" spans="1:6" s="108" customFormat="1" ht="23.25">
      <c r="A936" s="46"/>
      <c r="B936" s="46"/>
      <c r="C936" s="47" t="s">
        <v>196</v>
      </c>
      <c r="D936" s="46"/>
      <c r="E936" s="46"/>
      <c r="F936" s="47"/>
    </row>
    <row r="937" spans="1:6" s="108" customFormat="1" ht="23.25">
      <c r="A937" s="46"/>
      <c r="B937" s="46"/>
      <c r="C937" s="47" t="s">
        <v>197</v>
      </c>
      <c r="D937" s="46"/>
      <c r="E937" s="46"/>
      <c r="F937" s="47"/>
    </row>
    <row r="938" spans="1:6" s="108" customFormat="1" ht="23.25">
      <c r="A938" s="46"/>
      <c r="B938" s="46"/>
      <c r="C938" s="47" t="s">
        <v>198</v>
      </c>
      <c r="D938" s="46"/>
      <c r="E938" s="46"/>
      <c r="F938" s="47"/>
    </row>
    <row r="939" spans="1:6" s="108" customFormat="1" ht="23.25">
      <c r="A939" s="46"/>
      <c r="B939" s="46"/>
      <c r="C939" s="47"/>
      <c r="D939" s="46"/>
      <c r="E939" s="46"/>
      <c r="F939" s="47"/>
    </row>
    <row r="940" spans="1:6" s="108" customFormat="1" ht="23.25">
      <c r="A940" s="46"/>
      <c r="B940" s="46"/>
      <c r="C940" s="47"/>
      <c r="D940" s="46"/>
      <c r="E940" s="46"/>
      <c r="F940" s="47"/>
    </row>
    <row r="941" spans="1:6" s="108" customFormat="1" ht="23.25">
      <c r="A941" s="46"/>
      <c r="B941" s="46"/>
      <c r="C941" s="47"/>
      <c r="D941" s="46"/>
      <c r="E941" s="46"/>
      <c r="F941" s="47"/>
    </row>
    <row r="942" spans="1:6" s="108" customFormat="1" ht="23.25">
      <c r="A942" s="46"/>
      <c r="B942" s="46"/>
      <c r="C942" s="47"/>
      <c r="D942" s="46"/>
      <c r="E942" s="46"/>
      <c r="F942" s="47"/>
    </row>
    <row r="943" spans="1:6" s="108" customFormat="1" ht="23.25">
      <c r="A943" s="46"/>
      <c r="B943" s="46"/>
      <c r="C943" s="47"/>
      <c r="D943" s="46"/>
      <c r="E943" s="46"/>
      <c r="F943" s="47"/>
    </row>
    <row r="944" spans="1:6" s="108" customFormat="1" ht="23.25">
      <c r="A944" s="46"/>
      <c r="B944" s="46"/>
      <c r="C944" s="47"/>
      <c r="D944" s="46"/>
      <c r="E944" s="46"/>
      <c r="F944" s="47"/>
    </row>
    <row r="945" spans="1:6" s="108" customFormat="1" ht="23.25">
      <c r="A945" s="46"/>
      <c r="B945" s="46"/>
      <c r="C945" s="47"/>
      <c r="D945" s="46"/>
      <c r="E945" s="46"/>
      <c r="F945" s="47"/>
    </row>
    <row r="946" spans="1:6" s="76" customFormat="1" ht="26.25">
      <c r="A946" s="310" t="s">
        <v>171</v>
      </c>
      <c r="B946" s="310"/>
      <c r="C946" s="310"/>
      <c r="D946" s="310"/>
      <c r="E946" s="310"/>
      <c r="F946" s="310"/>
    </row>
    <row r="947" spans="1:6" s="76" customFormat="1" ht="23.25">
      <c r="A947" s="106" t="s">
        <v>751</v>
      </c>
      <c r="B947" s="106" t="s">
        <v>752</v>
      </c>
      <c r="C947" s="106" t="s">
        <v>753</v>
      </c>
      <c r="D947" s="106" t="s">
        <v>754</v>
      </c>
      <c r="E947" s="106" t="s">
        <v>755</v>
      </c>
      <c r="F947" s="106" t="s">
        <v>756</v>
      </c>
    </row>
    <row r="948" spans="1:6" s="108" customFormat="1" ht="23.25">
      <c r="A948" s="46">
        <v>5</v>
      </c>
      <c r="B948" s="46" t="s">
        <v>201</v>
      </c>
      <c r="C948" s="47" t="s">
        <v>202</v>
      </c>
      <c r="D948" s="107">
        <v>18900</v>
      </c>
      <c r="E948" s="46" t="s">
        <v>759</v>
      </c>
      <c r="F948" s="47"/>
    </row>
    <row r="949" spans="1:6" s="108" customFormat="1" ht="23.25">
      <c r="A949" s="46"/>
      <c r="B949" s="46"/>
      <c r="C949" s="47" t="s">
        <v>203</v>
      </c>
      <c r="D949" s="46"/>
      <c r="E949" s="46"/>
      <c r="F949" s="47"/>
    </row>
    <row r="950" spans="1:6" s="108" customFormat="1" ht="23.25">
      <c r="A950" s="46"/>
      <c r="B950" s="46"/>
      <c r="C950" s="47" t="s">
        <v>204</v>
      </c>
      <c r="D950" s="46"/>
      <c r="E950" s="46"/>
      <c r="F950" s="47"/>
    </row>
    <row r="951" spans="1:6" s="108" customFormat="1" ht="23.25">
      <c r="A951" s="46"/>
      <c r="B951" s="46"/>
      <c r="C951" s="47" t="s">
        <v>205</v>
      </c>
      <c r="D951" s="46"/>
      <c r="E951" s="46"/>
      <c r="F951" s="47"/>
    </row>
    <row r="952" spans="1:6" s="108" customFormat="1" ht="23.25">
      <c r="A952" s="46"/>
      <c r="B952" s="46"/>
      <c r="C952" s="47" t="s">
        <v>206</v>
      </c>
      <c r="D952" s="46"/>
      <c r="E952" s="46"/>
      <c r="F952" s="47"/>
    </row>
    <row r="953" spans="1:6" s="108" customFormat="1" ht="23.25">
      <c r="A953" s="46"/>
      <c r="B953" s="46"/>
      <c r="C953" s="47" t="s">
        <v>207</v>
      </c>
      <c r="D953" s="46"/>
      <c r="E953" s="46"/>
      <c r="F953" s="47"/>
    </row>
    <row r="954" spans="1:6" s="108" customFormat="1" ht="23.25">
      <c r="A954" s="46"/>
      <c r="B954" s="46"/>
      <c r="C954" s="47" t="s">
        <v>208</v>
      </c>
      <c r="D954" s="46"/>
      <c r="E954" s="46"/>
      <c r="F954" s="47"/>
    </row>
    <row r="955" spans="1:6" s="108" customFormat="1" ht="23.25">
      <c r="A955" s="46"/>
      <c r="B955" s="46"/>
      <c r="C955" s="47" t="s">
        <v>209</v>
      </c>
      <c r="D955" s="46"/>
      <c r="E955" s="46"/>
      <c r="F955" s="47"/>
    </row>
    <row r="956" spans="1:6" s="108" customFormat="1" ht="23.25">
      <c r="A956" s="46"/>
      <c r="B956" s="46"/>
      <c r="C956" s="47"/>
      <c r="D956" s="46"/>
      <c r="E956" s="46"/>
      <c r="F956" s="47"/>
    </row>
    <row r="957" spans="1:6" s="108" customFormat="1" ht="23.25">
      <c r="A957" s="46">
        <v>6</v>
      </c>
      <c r="B957" s="46" t="s">
        <v>210</v>
      </c>
      <c r="C957" s="47" t="s">
        <v>202</v>
      </c>
      <c r="D957" s="107">
        <v>31000</v>
      </c>
      <c r="E957" s="46" t="s">
        <v>759</v>
      </c>
      <c r="F957" s="47"/>
    </row>
    <row r="958" spans="1:6" s="108" customFormat="1" ht="23.25">
      <c r="A958" s="46"/>
      <c r="B958" s="46"/>
      <c r="C958" s="47" t="s">
        <v>211</v>
      </c>
      <c r="D958" s="107"/>
      <c r="E958" s="46"/>
      <c r="F958" s="47"/>
    </row>
    <row r="959" spans="1:6" s="108" customFormat="1" ht="23.25">
      <c r="A959" s="46"/>
      <c r="B959" s="46"/>
      <c r="C959" s="47" t="s">
        <v>212</v>
      </c>
      <c r="D959" s="46"/>
      <c r="E959" s="46"/>
      <c r="F959" s="47"/>
    </row>
    <row r="960" spans="1:6" s="108" customFormat="1" ht="23.25">
      <c r="A960" s="46"/>
      <c r="B960" s="46"/>
      <c r="C960" s="47" t="s">
        <v>213</v>
      </c>
      <c r="D960" s="46"/>
      <c r="E960" s="46"/>
      <c r="F960" s="47"/>
    </row>
    <row r="961" spans="1:6" s="108" customFormat="1" ht="23.25">
      <c r="A961" s="46"/>
      <c r="B961" s="46"/>
      <c r="C961" s="47" t="s">
        <v>214</v>
      </c>
      <c r="D961" s="46"/>
      <c r="E961" s="46"/>
      <c r="F961" s="47"/>
    </row>
    <row r="962" spans="1:6" s="108" customFormat="1" ht="23.25">
      <c r="A962" s="46"/>
      <c r="B962" s="46"/>
      <c r="C962" s="47" t="s">
        <v>215</v>
      </c>
      <c r="D962" s="107"/>
      <c r="E962" s="46"/>
      <c r="F962" s="47"/>
    </row>
    <row r="963" spans="1:6" s="108" customFormat="1" ht="23.25">
      <c r="A963" s="46"/>
      <c r="B963" s="46"/>
      <c r="C963" s="47" t="s">
        <v>216</v>
      </c>
      <c r="D963" s="46"/>
      <c r="E963" s="46"/>
      <c r="F963" s="47"/>
    </row>
    <row r="964" spans="1:6" s="108" customFormat="1" ht="23.25">
      <c r="A964" s="46"/>
      <c r="B964" s="46"/>
      <c r="C964" s="47" t="s">
        <v>217</v>
      </c>
      <c r="D964" s="46"/>
      <c r="E964" s="46"/>
      <c r="F964" s="47"/>
    </row>
    <row r="965" spans="1:6" s="108" customFormat="1" ht="23.25">
      <c r="A965" s="46"/>
      <c r="B965" s="46"/>
      <c r="C965" s="47" t="s">
        <v>218</v>
      </c>
      <c r="D965" s="46"/>
      <c r="E965" s="46"/>
      <c r="F965" s="47"/>
    </row>
    <row r="966" spans="1:6" s="108" customFormat="1" ht="23.25">
      <c r="A966" s="46"/>
      <c r="B966" s="46"/>
      <c r="C966" s="47" t="s">
        <v>219</v>
      </c>
      <c r="D966" s="46"/>
      <c r="E966" s="46"/>
      <c r="F966" s="47"/>
    </row>
    <row r="967" spans="1:6" s="108" customFormat="1" ht="23.25">
      <c r="A967" s="46"/>
      <c r="B967" s="46"/>
      <c r="C967" s="47"/>
      <c r="D967" s="46"/>
      <c r="E967" s="46"/>
      <c r="F967" s="47"/>
    </row>
    <row r="968" spans="1:8" s="108" customFormat="1" ht="23.25">
      <c r="A968" s="46">
        <v>7</v>
      </c>
      <c r="B968" s="46" t="s">
        <v>220</v>
      </c>
      <c r="C968" s="47" t="s">
        <v>221</v>
      </c>
      <c r="D968" s="107">
        <v>6100</v>
      </c>
      <c r="E968" s="46" t="s">
        <v>759</v>
      </c>
      <c r="F968" s="47"/>
      <c r="H968" s="109">
        <f>SUM(D948:D974)</f>
        <v>79200</v>
      </c>
    </row>
    <row r="969" spans="1:8" s="108" customFormat="1" ht="23.25">
      <c r="A969" s="46"/>
      <c r="B969" s="46"/>
      <c r="C969" s="47" t="s">
        <v>222</v>
      </c>
      <c r="D969" s="46"/>
      <c r="E969" s="46"/>
      <c r="F969" s="47"/>
      <c r="H969" s="109">
        <f>SUM(D977)</f>
        <v>5800</v>
      </c>
    </row>
    <row r="970" spans="1:6" s="108" customFormat="1" ht="23.25">
      <c r="A970" s="46"/>
      <c r="B970" s="46"/>
      <c r="C970" s="47"/>
      <c r="D970" s="46"/>
      <c r="E970" s="46"/>
      <c r="F970" s="47"/>
    </row>
    <row r="971" spans="1:6" s="108" customFormat="1" ht="23.25">
      <c r="A971" s="46">
        <v>8</v>
      </c>
      <c r="B971" s="46" t="s">
        <v>223</v>
      </c>
      <c r="C971" s="47" t="s">
        <v>224</v>
      </c>
      <c r="D971" s="107">
        <v>5800</v>
      </c>
      <c r="E971" s="46" t="s">
        <v>759</v>
      </c>
      <c r="F971" s="47"/>
    </row>
    <row r="972" spans="1:6" s="108" customFormat="1" ht="23.25">
      <c r="A972" s="46">
        <v>9</v>
      </c>
      <c r="B972" s="46" t="s">
        <v>225</v>
      </c>
      <c r="C972" s="47" t="s">
        <v>226</v>
      </c>
      <c r="D972" s="107">
        <v>5800</v>
      </c>
      <c r="E972" s="46" t="s">
        <v>759</v>
      </c>
      <c r="F972" s="47"/>
    </row>
    <row r="973" spans="1:6" s="108" customFormat="1" ht="23.25">
      <c r="A973" s="46">
        <v>10</v>
      </c>
      <c r="B973" s="46" t="s">
        <v>227</v>
      </c>
      <c r="C973" s="47" t="s">
        <v>226</v>
      </c>
      <c r="D973" s="107">
        <v>5800</v>
      </c>
      <c r="E973" s="46" t="s">
        <v>759</v>
      </c>
      <c r="F973" s="47"/>
    </row>
    <row r="974" spans="1:6" s="108" customFormat="1" ht="23.25">
      <c r="A974" s="46">
        <v>11</v>
      </c>
      <c r="B974" s="46" t="s">
        <v>228</v>
      </c>
      <c r="C974" s="47" t="s">
        <v>226</v>
      </c>
      <c r="D974" s="107">
        <v>5800</v>
      </c>
      <c r="E974" s="46" t="s">
        <v>759</v>
      </c>
      <c r="F974" s="47"/>
    </row>
    <row r="975" spans="1:6" s="108" customFormat="1" ht="23.25">
      <c r="A975" s="46">
        <v>12</v>
      </c>
      <c r="B975" s="46" t="s">
        <v>229</v>
      </c>
      <c r="C975" s="47" t="s">
        <v>230</v>
      </c>
      <c r="D975" s="107" t="s">
        <v>231</v>
      </c>
      <c r="E975" s="46" t="s">
        <v>759</v>
      </c>
      <c r="F975" s="47"/>
    </row>
    <row r="976" spans="1:6" s="108" customFormat="1" ht="23.25">
      <c r="A976" s="46">
        <v>13</v>
      </c>
      <c r="B976" s="46" t="s">
        <v>232</v>
      </c>
      <c r="C976" s="47" t="s">
        <v>230</v>
      </c>
      <c r="D976" s="107" t="s">
        <v>231</v>
      </c>
      <c r="E976" s="46" t="s">
        <v>759</v>
      </c>
      <c r="F976" s="47"/>
    </row>
    <row r="977" spans="1:6" s="108" customFormat="1" ht="23.25">
      <c r="A977" s="46">
        <v>14</v>
      </c>
      <c r="B977" s="46" t="s">
        <v>233</v>
      </c>
      <c r="C977" s="47" t="s">
        <v>224</v>
      </c>
      <c r="D977" s="107">
        <v>5800</v>
      </c>
      <c r="E977" s="46" t="s">
        <v>759</v>
      </c>
      <c r="F977" s="47"/>
    </row>
    <row r="978" spans="1:6" s="108" customFormat="1" ht="23.25">
      <c r="A978" s="46"/>
      <c r="B978" s="46"/>
      <c r="C978" s="47"/>
      <c r="D978" s="107"/>
      <c r="E978" s="46"/>
      <c r="F978" s="47"/>
    </row>
    <row r="979" spans="1:6" s="108" customFormat="1" ht="23.25">
      <c r="A979" s="46"/>
      <c r="B979" s="46"/>
      <c r="C979" s="47"/>
      <c r="D979" s="107"/>
      <c r="E979" s="46"/>
      <c r="F979" s="47"/>
    </row>
    <row r="980" spans="1:6" s="108" customFormat="1" ht="23.25">
      <c r="A980" s="46"/>
      <c r="B980" s="46"/>
      <c r="C980" s="47"/>
      <c r="D980" s="46"/>
      <c r="E980" s="46"/>
      <c r="F980" s="47"/>
    </row>
    <row r="981" spans="1:6" s="76" customFormat="1" ht="26.25">
      <c r="A981" s="310" t="s">
        <v>171</v>
      </c>
      <c r="B981" s="310"/>
      <c r="C981" s="310"/>
      <c r="D981" s="310"/>
      <c r="E981" s="310"/>
      <c r="F981" s="310"/>
    </row>
    <row r="982" spans="1:6" s="76" customFormat="1" ht="23.25">
      <c r="A982" s="106" t="s">
        <v>751</v>
      </c>
      <c r="B982" s="106" t="s">
        <v>752</v>
      </c>
      <c r="C982" s="106" t="s">
        <v>753</v>
      </c>
      <c r="D982" s="106" t="s">
        <v>754</v>
      </c>
      <c r="E982" s="106" t="s">
        <v>755</v>
      </c>
      <c r="F982" s="106" t="s">
        <v>756</v>
      </c>
    </row>
    <row r="983" spans="1:6" s="108" customFormat="1" ht="23.25">
      <c r="A983" s="46">
        <v>15</v>
      </c>
      <c r="B983" s="46" t="s">
        <v>234</v>
      </c>
      <c r="C983" s="47" t="s">
        <v>235</v>
      </c>
      <c r="D983" s="107">
        <v>9900</v>
      </c>
      <c r="E983" s="46" t="s">
        <v>759</v>
      </c>
      <c r="F983" s="47"/>
    </row>
    <row r="984" spans="1:6" s="108" customFormat="1" ht="23.25">
      <c r="A984" s="46"/>
      <c r="B984" s="46"/>
      <c r="C984" s="47" t="s">
        <v>236</v>
      </c>
      <c r="D984" s="46"/>
      <c r="E984" s="46"/>
      <c r="F984" s="47"/>
    </row>
    <row r="985" spans="1:6" s="108" customFormat="1" ht="23.25">
      <c r="A985" s="46">
        <v>16</v>
      </c>
      <c r="B985" s="46" t="s">
        <v>237</v>
      </c>
      <c r="C985" s="47" t="s">
        <v>238</v>
      </c>
      <c r="D985" s="107">
        <v>3400</v>
      </c>
      <c r="E985" s="46" t="s">
        <v>759</v>
      </c>
      <c r="F985" s="47"/>
    </row>
    <row r="986" spans="1:8" s="108" customFormat="1" ht="23.25">
      <c r="A986" s="46">
        <v>17</v>
      </c>
      <c r="B986" s="46" t="s">
        <v>239</v>
      </c>
      <c r="C986" s="47" t="s">
        <v>240</v>
      </c>
      <c r="D986" s="107">
        <v>4950</v>
      </c>
      <c r="E986" s="46" t="s">
        <v>759</v>
      </c>
      <c r="F986" s="47"/>
      <c r="H986" s="109">
        <f>SUM(D983:D990)</f>
        <v>38050</v>
      </c>
    </row>
    <row r="987" spans="1:8" s="108" customFormat="1" ht="23.25">
      <c r="A987" s="46">
        <v>18</v>
      </c>
      <c r="B987" s="46" t="s">
        <v>241</v>
      </c>
      <c r="C987" s="47" t="s">
        <v>240</v>
      </c>
      <c r="D987" s="107">
        <v>4950</v>
      </c>
      <c r="E987" s="46" t="s">
        <v>759</v>
      </c>
      <c r="F987" s="47"/>
      <c r="H987" s="109">
        <f>SUM(D997:D1010)</f>
        <v>145410</v>
      </c>
    </row>
    <row r="988" spans="1:6" s="108" customFormat="1" ht="23.25">
      <c r="A988" s="46">
        <v>19</v>
      </c>
      <c r="B988" s="46" t="s">
        <v>242</v>
      </c>
      <c r="C988" s="47" t="s">
        <v>240</v>
      </c>
      <c r="D988" s="107">
        <v>4950</v>
      </c>
      <c r="E988" s="46" t="s">
        <v>759</v>
      </c>
      <c r="F988" s="47"/>
    </row>
    <row r="989" spans="1:6" s="108" customFormat="1" ht="23.25">
      <c r="A989" s="46">
        <v>20</v>
      </c>
      <c r="B989" s="46" t="s">
        <v>243</v>
      </c>
      <c r="C989" s="47" t="s">
        <v>240</v>
      </c>
      <c r="D989" s="107">
        <v>4950</v>
      </c>
      <c r="E989" s="46" t="s">
        <v>759</v>
      </c>
      <c r="F989" s="47"/>
    </row>
    <row r="990" spans="1:6" s="108" customFormat="1" ht="23.25">
      <c r="A990" s="46">
        <v>21</v>
      </c>
      <c r="B990" s="46" t="s">
        <v>244</v>
      </c>
      <c r="C990" s="47" t="s">
        <v>240</v>
      </c>
      <c r="D990" s="107">
        <v>4950</v>
      </c>
      <c r="E990" s="46" t="s">
        <v>759</v>
      </c>
      <c r="F990" s="47"/>
    </row>
    <row r="991" spans="1:6" s="108" customFormat="1" ht="23.25">
      <c r="A991" s="46">
        <v>22</v>
      </c>
      <c r="B991" s="46" t="s">
        <v>245</v>
      </c>
      <c r="C991" s="47" t="s">
        <v>246</v>
      </c>
      <c r="D991" s="46" t="s">
        <v>231</v>
      </c>
      <c r="E991" s="46" t="s">
        <v>759</v>
      </c>
      <c r="F991" s="47"/>
    </row>
    <row r="992" spans="1:6" s="108" customFormat="1" ht="23.25">
      <c r="A992" s="46"/>
      <c r="B992" s="46"/>
      <c r="C992" s="47" t="s">
        <v>247</v>
      </c>
      <c r="D992" s="46"/>
      <c r="E992" s="46"/>
      <c r="F992" s="47"/>
    </row>
    <row r="993" spans="1:6" s="108" customFormat="1" ht="23.25">
      <c r="A993" s="46">
        <v>23</v>
      </c>
      <c r="B993" s="46" t="s">
        <v>248</v>
      </c>
      <c r="C993" s="47" t="s">
        <v>246</v>
      </c>
      <c r="D993" s="46" t="s">
        <v>231</v>
      </c>
      <c r="E993" s="46" t="s">
        <v>759</v>
      </c>
      <c r="F993" s="47"/>
    </row>
    <row r="994" spans="1:6" s="108" customFormat="1" ht="23.25">
      <c r="A994" s="46"/>
      <c r="B994" s="46"/>
      <c r="C994" s="47" t="s">
        <v>247</v>
      </c>
      <c r="D994" s="46"/>
      <c r="E994" s="46"/>
      <c r="F994" s="47"/>
    </row>
    <row r="995" spans="1:6" s="108" customFormat="1" ht="23.25">
      <c r="A995" s="46">
        <v>24</v>
      </c>
      <c r="B995" s="46" t="s">
        <v>249</v>
      </c>
      <c r="C995" s="47" t="s">
        <v>246</v>
      </c>
      <c r="D995" s="46" t="s">
        <v>231</v>
      </c>
      <c r="E995" s="46" t="s">
        <v>759</v>
      </c>
      <c r="F995" s="47"/>
    </row>
    <row r="996" spans="1:6" s="108" customFormat="1" ht="23.25">
      <c r="A996" s="46"/>
      <c r="B996" s="46"/>
      <c r="C996" s="47" t="s">
        <v>247</v>
      </c>
      <c r="D996" s="46"/>
      <c r="E996" s="46"/>
      <c r="F996" s="47"/>
    </row>
    <row r="997" spans="1:6" s="108" customFormat="1" ht="23.25">
      <c r="A997" s="46">
        <v>25</v>
      </c>
      <c r="B997" s="46" t="s">
        <v>250</v>
      </c>
      <c r="C997" s="47" t="s">
        <v>251</v>
      </c>
      <c r="D997" s="107">
        <v>13500</v>
      </c>
      <c r="E997" s="46" t="s">
        <v>759</v>
      </c>
      <c r="F997" s="47"/>
    </row>
    <row r="998" spans="1:6" s="108" customFormat="1" ht="23.25">
      <c r="A998" s="46">
        <v>26</v>
      </c>
      <c r="B998" s="46" t="s">
        <v>252</v>
      </c>
      <c r="C998" s="47" t="s">
        <v>253</v>
      </c>
      <c r="D998" s="107">
        <v>59300</v>
      </c>
      <c r="E998" s="46" t="s">
        <v>759</v>
      </c>
      <c r="F998" s="47"/>
    </row>
    <row r="999" spans="1:6" s="108" customFormat="1" ht="23.25">
      <c r="A999" s="46"/>
      <c r="B999" s="46"/>
      <c r="C999" s="47" t="s">
        <v>254</v>
      </c>
      <c r="D999" s="107"/>
      <c r="E999" s="46"/>
      <c r="F999" s="47"/>
    </row>
    <row r="1000" spans="1:6" s="108" customFormat="1" ht="23.25">
      <c r="A1000" s="46"/>
      <c r="B1000" s="46"/>
      <c r="C1000" s="47" t="s">
        <v>255</v>
      </c>
      <c r="D1000" s="46"/>
      <c r="E1000" s="46"/>
      <c r="F1000" s="47"/>
    </row>
    <row r="1001" spans="1:6" s="108" customFormat="1" ht="23.25">
      <c r="A1001" s="46"/>
      <c r="B1001" s="46"/>
      <c r="C1001" s="47" t="s">
        <v>256</v>
      </c>
      <c r="D1001" s="46"/>
      <c r="E1001" s="46"/>
      <c r="F1001" s="47"/>
    </row>
    <row r="1002" spans="1:6" s="108" customFormat="1" ht="23.25">
      <c r="A1002" s="46">
        <v>27</v>
      </c>
      <c r="B1002" s="46" t="s">
        <v>257</v>
      </c>
      <c r="C1002" s="47" t="s">
        <v>258</v>
      </c>
      <c r="D1002" s="107">
        <v>5600</v>
      </c>
      <c r="E1002" s="46" t="s">
        <v>759</v>
      </c>
      <c r="F1002" s="47"/>
    </row>
    <row r="1003" spans="1:6" s="108" customFormat="1" ht="23.25">
      <c r="A1003" s="46">
        <v>28</v>
      </c>
      <c r="B1003" s="46" t="s">
        <v>259</v>
      </c>
      <c r="C1003" s="47" t="s">
        <v>258</v>
      </c>
      <c r="D1003" s="107">
        <v>5600</v>
      </c>
      <c r="E1003" s="46" t="s">
        <v>759</v>
      </c>
      <c r="F1003" s="47"/>
    </row>
    <row r="1004" spans="1:6" s="108" customFormat="1" ht="23.25">
      <c r="A1004" s="46">
        <v>29</v>
      </c>
      <c r="B1004" s="46" t="s">
        <v>260</v>
      </c>
      <c r="C1004" s="47" t="s">
        <v>261</v>
      </c>
      <c r="D1004" s="107">
        <v>18500</v>
      </c>
      <c r="E1004" s="46" t="s">
        <v>759</v>
      </c>
      <c r="F1004" s="47"/>
    </row>
    <row r="1005" spans="1:6" s="108" customFormat="1" ht="23.25">
      <c r="A1005" s="46"/>
      <c r="B1005" s="46"/>
      <c r="C1005" s="47" t="s">
        <v>262</v>
      </c>
      <c r="D1005" s="46"/>
      <c r="E1005" s="46"/>
      <c r="F1005" s="47"/>
    </row>
    <row r="1006" spans="1:6" s="108" customFormat="1" ht="23.25">
      <c r="A1006" s="46"/>
      <c r="B1006" s="46"/>
      <c r="C1006" s="47" t="s">
        <v>263</v>
      </c>
      <c r="D1006" s="46"/>
      <c r="E1006" s="46"/>
      <c r="F1006" s="47"/>
    </row>
    <row r="1007" spans="1:6" s="108" customFormat="1" ht="23.25">
      <c r="A1007" s="46">
        <v>30</v>
      </c>
      <c r="B1007" s="46" t="s">
        <v>264</v>
      </c>
      <c r="C1007" s="47" t="s">
        <v>265</v>
      </c>
      <c r="D1007" s="107">
        <v>13000</v>
      </c>
      <c r="E1007" s="46" t="s">
        <v>759</v>
      </c>
      <c r="F1007" s="47"/>
    </row>
    <row r="1008" spans="1:6" s="108" customFormat="1" ht="23.25">
      <c r="A1008" s="46">
        <v>31</v>
      </c>
      <c r="B1008" s="46" t="s">
        <v>266</v>
      </c>
      <c r="C1008" s="47" t="s">
        <v>267</v>
      </c>
      <c r="D1008" s="107">
        <v>28990</v>
      </c>
      <c r="E1008" s="46" t="s">
        <v>759</v>
      </c>
      <c r="F1008" s="47"/>
    </row>
    <row r="1009" spans="1:6" s="108" customFormat="1" ht="23.25">
      <c r="A1009" s="46"/>
      <c r="B1009" s="46"/>
      <c r="C1009" s="47" t="s">
        <v>268</v>
      </c>
      <c r="D1009" s="107"/>
      <c r="E1009" s="46"/>
      <c r="F1009" s="47"/>
    </row>
    <row r="1010" spans="1:6" s="108" customFormat="1" ht="23.25">
      <c r="A1010" s="46">
        <v>32</v>
      </c>
      <c r="B1010" s="46" t="s">
        <v>269</v>
      </c>
      <c r="C1010" s="47" t="s">
        <v>270</v>
      </c>
      <c r="D1010" s="107">
        <v>920</v>
      </c>
      <c r="E1010" s="46" t="s">
        <v>759</v>
      </c>
      <c r="F1010" s="47"/>
    </row>
    <row r="1011" spans="1:6" s="108" customFormat="1" ht="23.25">
      <c r="A1011" s="46"/>
      <c r="B1011" s="46"/>
      <c r="C1011" s="47" t="s">
        <v>271</v>
      </c>
      <c r="D1011" s="107"/>
      <c r="E1011" s="46"/>
      <c r="F1011" s="47"/>
    </row>
    <row r="1012" spans="1:6" s="108" customFormat="1" ht="23.25">
      <c r="A1012" s="46"/>
      <c r="B1012" s="46"/>
      <c r="C1012" s="47"/>
      <c r="D1012" s="107"/>
      <c r="E1012" s="46"/>
      <c r="F1012" s="47"/>
    </row>
    <row r="1013" spans="1:6" s="108" customFormat="1" ht="23.25">
      <c r="A1013" s="46"/>
      <c r="B1013" s="46"/>
      <c r="C1013" s="47"/>
      <c r="D1013" s="107"/>
      <c r="E1013" s="46"/>
      <c r="F1013" s="47"/>
    </row>
    <row r="1014" spans="1:6" s="108" customFormat="1" ht="23.25">
      <c r="A1014" s="46"/>
      <c r="B1014" s="46"/>
      <c r="C1014" s="47"/>
      <c r="D1014" s="107"/>
      <c r="E1014" s="46"/>
      <c r="F1014" s="47"/>
    </row>
    <row r="1015" spans="1:6" s="108" customFormat="1" ht="23.25">
      <c r="A1015" s="46"/>
      <c r="B1015" s="46"/>
      <c r="C1015" s="47"/>
      <c r="D1015" s="107"/>
      <c r="E1015" s="46"/>
      <c r="F1015" s="47"/>
    </row>
    <row r="1016" spans="1:6" s="76" customFormat="1" ht="26.25">
      <c r="A1016" s="310" t="s">
        <v>171</v>
      </c>
      <c r="B1016" s="310"/>
      <c r="C1016" s="310"/>
      <c r="D1016" s="310"/>
      <c r="E1016" s="310"/>
      <c r="F1016" s="310"/>
    </row>
    <row r="1017" spans="1:6" s="76" customFormat="1" ht="23.25">
      <c r="A1017" s="106" t="s">
        <v>751</v>
      </c>
      <c r="B1017" s="106" t="s">
        <v>752</v>
      </c>
      <c r="C1017" s="106" t="s">
        <v>753</v>
      </c>
      <c r="D1017" s="106" t="s">
        <v>754</v>
      </c>
      <c r="E1017" s="106" t="s">
        <v>755</v>
      </c>
      <c r="F1017" s="106" t="s">
        <v>756</v>
      </c>
    </row>
    <row r="1018" spans="1:6" s="108" customFormat="1" ht="23.25">
      <c r="A1018" s="46">
        <v>33</v>
      </c>
      <c r="B1018" s="46" t="s">
        <v>272</v>
      </c>
      <c r="C1018" s="47" t="s">
        <v>270</v>
      </c>
      <c r="D1018" s="107">
        <v>920</v>
      </c>
      <c r="E1018" s="46" t="s">
        <v>759</v>
      </c>
      <c r="F1018" s="47"/>
    </row>
    <row r="1019" spans="1:6" s="108" customFormat="1" ht="23.25">
      <c r="A1019" s="46"/>
      <c r="B1019" s="46"/>
      <c r="C1019" s="47" t="s">
        <v>271</v>
      </c>
      <c r="D1019" s="107"/>
      <c r="E1019" s="46"/>
      <c r="F1019" s="47"/>
    </row>
    <row r="1020" spans="1:6" s="108" customFormat="1" ht="23.25">
      <c r="A1020" s="46">
        <v>34</v>
      </c>
      <c r="B1020" s="46" t="s">
        <v>273</v>
      </c>
      <c r="C1020" s="47" t="s">
        <v>270</v>
      </c>
      <c r="D1020" s="107">
        <v>920</v>
      </c>
      <c r="E1020" s="46" t="s">
        <v>759</v>
      </c>
      <c r="F1020" s="47"/>
    </row>
    <row r="1021" spans="1:6" s="108" customFormat="1" ht="23.25">
      <c r="A1021" s="46"/>
      <c r="B1021" s="46"/>
      <c r="C1021" s="47" t="s">
        <v>271</v>
      </c>
      <c r="D1021" s="107"/>
      <c r="E1021" s="46"/>
      <c r="F1021" s="47"/>
    </row>
    <row r="1022" spans="1:6" s="108" customFormat="1" ht="23.25">
      <c r="A1022" s="46">
        <v>35</v>
      </c>
      <c r="B1022" s="46" t="s">
        <v>274</v>
      </c>
      <c r="C1022" s="47" t="s">
        <v>270</v>
      </c>
      <c r="D1022" s="107">
        <v>920</v>
      </c>
      <c r="E1022" s="46" t="s">
        <v>759</v>
      </c>
      <c r="F1022" s="47"/>
    </row>
    <row r="1023" spans="1:6" s="108" customFormat="1" ht="23.25">
      <c r="A1023" s="46"/>
      <c r="B1023" s="46"/>
      <c r="C1023" s="47" t="s">
        <v>271</v>
      </c>
      <c r="D1023" s="107"/>
      <c r="E1023" s="46"/>
      <c r="F1023" s="47"/>
    </row>
    <row r="1024" spans="1:8" s="108" customFormat="1" ht="23.25">
      <c r="A1024" s="46">
        <v>36</v>
      </c>
      <c r="B1024" s="46" t="s">
        <v>275</v>
      </c>
      <c r="C1024" s="47" t="s">
        <v>270</v>
      </c>
      <c r="D1024" s="107">
        <v>920</v>
      </c>
      <c r="E1024" s="46" t="s">
        <v>759</v>
      </c>
      <c r="F1024" s="47"/>
      <c r="H1024" s="109">
        <f>SUM(D1018:D1032)</f>
        <v>21080</v>
      </c>
    </row>
    <row r="1025" spans="1:6" s="108" customFormat="1" ht="23.25">
      <c r="A1025" s="46"/>
      <c r="B1025" s="46"/>
      <c r="C1025" s="47" t="s">
        <v>271</v>
      </c>
      <c r="D1025" s="107"/>
      <c r="E1025" s="46"/>
      <c r="F1025" s="47"/>
    </row>
    <row r="1026" spans="1:6" s="108" customFormat="1" ht="23.25">
      <c r="A1026" s="46">
        <v>37</v>
      </c>
      <c r="B1026" s="46" t="s">
        <v>276</v>
      </c>
      <c r="C1026" s="47" t="s">
        <v>270</v>
      </c>
      <c r="D1026" s="110">
        <v>920</v>
      </c>
      <c r="E1026" s="46" t="s">
        <v>759</v>
      </c>
      <c r="F1026" s="47"/>
    </row>
    <row r="1027" spans="1:6" s="108" customFormat="1" ht="23.25">
      <c r="A1027" s="46"/>
      <c r="B1027" s="46"/>
      <c r="C1027" s="47" t="s">
        <v>271</v>
      </c>
      <c r="D1027" s="46"/>
      <c r="E1027" s="46"/>
      <c r="F1027" s="47"/>
    </row>
    <row r="1028" spans="1:6" s="108" customFormat="1" ht="23.25">
      <c r="A1028" s="46">
        <v>38</v>
      </c>
      <c r="B1028" s="46" t="s">
        <v>277</v>
      </c>
      <c r="C1028" s="47" t="s">
        <v>278</v>
      </c>
      <c r="D1028" s="107">
        <v>3980</v>
      </c>
      <c r="E1028" s="46" t="s">
        <v>759</v>
      </c>
      <c r="F1028" s="47"/>
    </row>
    <row r="1029" spans="1:6" s="108" customFormat="1" ht="23.25">
      <c r="A1029" s="46"/>
      <c r="B1029" s="46"/>
      <c r="C1029" s="47" t="s">
        <v>279</v>
      </c>
      <c r="D1029" s="46"/>
      <c r="E1029" s="46"/>
      <c r="F1029" s="47"/>
    </row>
    <row r="1030" spans="1:6" s="108" customFormat="1" ht="23.25">
      <c r="A1030" s="46">
        <v>39</v>
      </c>
      <c r="B1030" s="46" t="s">
        <v>280</v>
      </c>
      <c r="C1030" s="47" t="s">
        <v>281</v>
      </c>
      <c r="D1030" s="107">
        <v>5900</v>
      </c>
      <c r="E1030" s="46" t="s">
        <v>759</v>
      </c>
      <c r="F1030" s="47"/>
    </row>
    <row r="1031" spans="1:6" s="108" customFormat="1" ht="23.25">
      <c r="A1031" s="46"/>
      <c r="B1031" s="46"/>
      <c r="C1031" s="47" t="s">
        <v>282</v>
      </c>
      <c r="D1031" s="46"/>
      <c r="E1031" s="46"/>
      <c r="F1031" s="47"/>
    </row>
    <row r="1032" spans="1:6" s="108" customFormat="1" ht="23.25">
      <c r="A1032" s="46">
        <v>40</v>
      </c>
      <c r="B1032" s="46" t="s">
        <v>283</v>
      </c>
      <c r="C1032" s="47" t="s">
        <v>284</v>
      </c>
      <c r="D1032" s="107">
        <v>6600</v>
      </c>
      <c r="E1032" s="46" t="s">
        <v>759</v>
      </c>
      <c r="F1032" s="47"/>
    </row>
    <row r="1033" spans="1:6" s="108" customFormat="1" ht="23.25">
      <c r="A1033" s="46"/>
      <c r="B1033" s="46"/>
      <c r="C1033" s="47"/>
      <c r="D1033" s="107"/>
      <c r="E1033" s="46"/>
      <c r="F1033" s="47"/>
    </row>
    <row r="1034" spans="1:6" s="108" customFormat="1" ht="23.25">
      <c r="A1034" s="46"/>
      <c r="B1034" s="46"/>
      <c r="C1034" s="47"/>
      <c r="D1034" s="107"/>
      <c r="E1034" s="46"/>
      <c r="F1034" s="47"/>
    </row>
    <row r="1035" spans="1:6" s="108" customFormat="1" ht="23.25">
      <c r="A1035" s="46"/>
      <c r="B1035" s="46"/>
      <c r="C1035" s="47"/>
      <c r="D1035" s="46"/>
      <c r="E1035" s="46"/>
      <c r="F1035" s="47"/>
    </row>
    <row r="1036" spans="1:6" s="108" customFormat="1" ht="23.25">
      <c r="A1036" s="46"/>
      <c r="B1036" s="46"/>
      <c r="C1036" s="47"/>
      <c r="D1036" s="46"/>
      <c r="E1036" s="46"/>
      <c r="F1036" s="47"/>
    </row>
    <row r="1037" spans="1:6" s="108" customFormat="1" ht="23.25">
      <c r="A1037" s="46"/>
      <c r="B1037" s="46"/>
      <c r="C1037" s="47"/>
      <c r="D1037" s="107"/>
      <c r="E1037" s="46"/>
      <c r="F1037" s="47"/>
    </row>
    <row r="1038" spans="1:6" s="108" customFormat="1" ht="23.25">
      <c r="A1038" s="46"/>
      <c r="B1038" s="46"/>
      <c r="C1038" s="47"/>
      <c r="D1038" s="107"/>
      <c r="E1038" s="46"/>
      <c r="F1038" s="47"/>
    </row>
    <row r="1039" spans="1:6" s="108" customFormat="1" ht="23.25">
      <c r="A1039" s="46"/>
      <c r="B1039" s="46"/>
      <c r="C1039" s="47"/>
      <c r="D1039" s="107"/>
      <c r="E1039" s="46"/>
      <c r="F1039" s="47"/>
    </row>
    <row r="1040" spans="1:6" s="108" customFormat="1" ht="23.25">
      <c r="A1040" s="46"/>
      <c r="B1040" s="46"/>
      <c r="C1040" s="47"/>
      <c r="D1040" s="46"/>
      <c r="E1040" s="46"/>
      <c r="F1040" s="47"/>
    </row>
    <row r="1041" spans="1:6" s="108" customFormat="1" ht="23.25">
      <c r="A1041" s="46"/>
      <c r="B1041" s="46"/>
      <c r="C1041" s="47"/>
      <c r="D1041" s="46"/>
      <c r="E1041" s="46"/>
      <c r="F1041" s="47"/>
    </row>
    <row r="1042" spans="1:6" s="108" customFormat="1" ht="23.25">
      <c r="A1042" s="46"/>
      <c r="B1042" s="46"/>
      <c r="C1042" s="47"/>
      <c r="D1042" s="107"/>
      <c r="E1042" s="46"/>
      <c r="F1042" s="47"/>
    </row>
    <row r="1043" spans="1:6" s="108" customFormat="1" ht="23.25">
      <c r="A1043" s="46"/>
      <c r="B1043" s="46"/>
      <c r="C1043" s="47"/>
      <c r="D1043" s="107"/>
      <c r="E1043" s="46"/>
      <c r="F1043" s="47"/>
    </row>
    <row r="1044" spans="1:6" s="108" customFormat="1" ht="23.25">
      <c r="A1044" s="46"/>
      <c r="B1044" s="46"/>
      <c r="C1044" s="47"/>
      <c r="D1044" s="107"/>
      <c r="E1044" s="46"/>
      <c r="F1044" s="47"/>
    </row>
    <row r="1045" spans="1:6" s="108" customFormat="1" ht="23.25">
      <c r="A1045" s="46"/>
      <c r="B1045" s="46"/>
      <c r="C1045" s="47"/>
      <c r="D1045" s="107"/>
      <c r="E1045" s="46"/>
      <c r="F1045" s="47"/>
    </row>
    <row r="1046" spans="1:6" s="108" customFormat="1" ht="23.25">
      <c r="A1046" s="46"/>
      <c r="B1046" s="46"/>
      <c r="C1046" s="47"/>
      <c r="D1046" s="107"/>
      <c r="E1046" s="46"/>
      <c r="F1046" s="47"/>
    </row>
    <row r="1047" spans="1:8" s="76" customFormat="1" ht="24" thickBot="1">
      <c r="A1047" s="316" t="s">
        <v>569</v>
      </c>
      <c r="B1047" s="316"/>
      <c r="C1047" s="76" t="s">
        <v>285</v>
      </c>
      <c r="D1047" s="111">
        <v>431890</v>
      </c>
      <c r="E1047" s="105"/>
      <c r="H1047" s="112"/>
    </row>
    <row r="1048" ht="21.75" thickTop="1"/>
    <row r="1052" spans="1:6" ht="26.25">
      <c r="A1052" s="308" t="s">
        <v>1074</v>
      </c>
      <c r="B1052" s="308"/>
      <c r="C1052" s="308"/>
      <c r="D1052" s="308"/>
      <c r="E1052" s="308"/>
      <c r="F1052" s="308"/>
    </row>
    <row r="1053" spans="1:6" ht="23.25">
      <c r="A1053" s="136" t="s">
        <v>751</v>
      </c>
      <c r="B1053" s="136" t="s">
        <v>752</v>
      </c>
      <c r="C1053" s="136" t="s">
        <v>753</v>
      </c>
      <c r="D1053" s="136" t="s">
        <v>754</v>
      </c>
      <c r="E1053" s="136" t="s">
        <v>755</v>
      </c>
      <c r="F1053" s="136" t="s">
        <v>756</v>
      </c>
    </row>
    <row r="1054" spans="1:6" ht="23.25">
      <c r="A1054" s="137">
        <v>1</v>
      </c>
      <c r="B1054" s="137" t="s">
        <v>1075</v>
      </c>
      <c r="C1054" s="138" t="s">
        <v>1076</v>
      </c>
      <c r="D1054" s="139">
        <v>5900</v>
      </c>
      <c r="E1054" s="137" t="s">
        <v>759</v>
      </c>
      <c r="F1054" s="137" t="s">
        <v>1077</v>
      </c>
    </row>
    <row r="1055" spans="1:6" ht="23.25">
      <c r="A1055" s="137">
        <v>2</v>
      </c>
      <c r="B1055" s="137" t="s">
        <v>1078</v>
      </c>
      <c r="C1055" s="138" t="s">
        <v>1076</v>
      </c>
      <c r="D1055" s="139">
        <v>5900</v>
      </c>
      <c r="E1055" s="137" t="s">
        <v>759</v>
      </c>
      <c r="F1055" s="137" t="s">
        <v>1077</v>
      </c>
    </row>
    <row r="1056" spans="1:6" ht="23.25">
      <c r="A1056" s="137">
        <v>3</v>
      </c>
      <c r="B1056" s="137" t="s">
        <v>1079</v>
      </c>
      <c r="C1056" s="138" t="s">
        <v>1080</v>
      </c>
      <c r="D1056" s="139">
        <v>5900</v>
      </c>
      <c r="E1056" s="137" t="s">
        <v>759</v>
      </c>
      <c r="F1056" s="137" t="s">
        <v>1077</v>
      </c>
    </row>
    <row r="1057" spans="1:6" ht="23.25">
      <c r="A1057" s="137"/>
      <c r="B1057" s="137"/>
      <c r="C1057" s="140"/>
      <c r="D1057" s="137"/>
      <c r="E1057" s="137"/>
      <c r="F1057" s="140"/>
    </row>
    <row r="1058" spans="1:6" ht="23.25">
      <c r="A1058" s="137">
        <v>4</v>
      </c>
      <c r="B1058" s="137" t="s">
        <v>1081</v>
      </c>
      <c r="C1058" s="138" t="s">
        <v>1082</v>
      </c>
      <c r="D1058" s="141">
        <v>36000</v>
      </c>
      <c r="E1058" s="137" t="s">
        <v>759</v>
      </c>
      <c r="F1058" s="137" t="s">
        <v>1077</v>
      </c>
    </row>
    <row r="1059" spans="1:6" ht="23.25">
      <c r="A1059" s="137"/>
      <c r="B1059" s="137"/>
      <c r="C1059" s="138" t="s">
        <v>1083</v>
      </c>
      <c r="D1059" s="137"/>
      <c r="E1059" s="137"/>
      <c r="F1059" s="140"/>
    </row>
    <row r="1060" spans="1:6" ht="23.25">
      <c r="A1060" s="137"/>
      <c r="B1060" s="137"/>
      <c r="C1060" s="138" t="s">
        <v>1084</v>
      </c>
      <c r="D1060" s="137"/>
      <c r="E1060" s="137"/>
      <c r="F1060" s="140"/>
    </row>
    <row r="1061" spans="1:6" ht="23.25">
      <c r="A1061" s="137"/>
      <c r="B1061" s="137"/>
      <c r="C1061" s="138" t="s">
        <v>1085</v>
      </c>
      <c r="D1061" s="137"/>
      <c r="E1061" s="137"/>
      <c r="F1061" s="140"/>
    </row>
    <row r="1062" spans="1:6" ht="23.25">
      <c r="A1062" s="137"/>
      <c r="B1062" s="137"/>
      <c r="C1062" s="138" t="s">
        <v>1086</v>
      </c>
      <c r="D1062" s="137"/>
      <c r="E1062" s="137"/>
      <c r="F1062" s="140"/>
    </row>
    <row r="1063" spans="1:6" ht="23.25">
      <c r="A1063" s="137"/>
      <c r="B1063" s="137"/>
      <c r="C1063" s="138" t="s">
        <v>1087</v>
      </c>
      <c r="D1063" s="137"/>
      <c r="E1063" s="137"/>
      <c r="F1063" s="140"/>
    </row>
    <row r="1064" spans="1:6" ht="23.25">
      <c r="A1064" s="137"/>
      <c r="B1064" s="137"/>
      <c r="C1064" s="138" t="s">
        <v>1088</v>
      </c>
      <c r="D1064" s="137"/>
      <c r="E1064" s="137"/>
      <c r="F1064" s="140"/>
    </row>
    <row r="1065" spans="1:6" ht="23.25">
      <c r="A1065" s="137"/>
      <c r="B1065" s="137"/>
      <c r="C1065" s="138" t="s">
        <v>1089</v>
      </c>
      <c r="D1065" s="142"/>
      <c r="E1065" s="137"/>
      <c r="F1065" s="140"/>
    </row>
    <row r="1066" spans="1:6" ht="23.25">
      <c r="A1066" s="137"/>
      <c r="B1066" s="137"/>
      <c r="C1066" s="138" t="s">
        <v>1090</v>
      </c>
      <c r="D1066" s="137"/>
      <c r="E1066" s="137"/>
      <c r="F1066" s="140"/>
    </row>
    <row r="1067" spans="1:6" ht="23.25">
      <c r="A1067" s="137"/>
      <c r="B1067" s="137"/>
      <c r="C1067" s="138" t="s">
        <v>1091</v>
      </c>
      <c r="D1067" s="137"/>
      <c r="E1067" s="137"/>
      <c r="F1067" s="140"/>
    </row>
    <row r="1068" spans="1:6" ht="23.25">
      <c r="A1068" s="137"/>
      <c r="B1068" s="137"/>
      <c r="C1068" s="138" t="s">
        <v>1092</v>
      </c>
      <c r="D1068" s="137"/>
      <c r="E1068" s="137"/>
      <c r="F1068" s="140"/>
    </row>
    <row r="1069" spans="1:6" ht="23.25">
      <c r="A1069" s="137"/>
      <c r="B1069" s="137"/>
      <c r="C1069" s="138" t="s">
        <v>1093</v>
      </c>
      <c r="D1069" s="137"/>
      <c r="E1069" s="137"/>
      <c r="F1069" s="140"/>
    </row>
    <row r="1070" spans="1:6" ht="23.25">
      <c r="A1070" s="137"/>
      <c r="B1070" s="137"/>
      <c r="C1070" s="138" t="s">
        <v>1094</v>
      </c>
      <c r="D1070" s="137"/>
      <c r="E1070" s="137"/>
      <c r="F1070" s="140"/>
    </row>
    <row r="1071" spans="1:6" ht="23.25">
      <c r="A1071" s="137"/>
      <c r="B1071" s="137"/>
      <c r="C1071" s="138" t="s">
        <v>1095</v>
      </c>
      <c r="D1071" s="137"/>
      <c r="E1071" s="137"/>
      <c r="F1071" s="140"/>
    </row>
    <row r="1072" spans="1:6" ht="23.25">
      <c r="A1072" s="137"/>
      <c r="B1072" s="137"/>
      <c r="C1072" s="138" t="s">
        <v>1096</v>
      </c>
      <c r="D1072" s="137"/>
      <c r="E1072" s="137"/>
      <c r="F1072" s="140"/>
    </row>
    <row r="1073" spans="1:6" ht="23.25">
      <c r="A1073" s="137"/>
      <c r="B1073" s="137"/>
      <c r="C1073" s="138" t="s">
        <v>1097</v>
      </c>
      <c r="D1073" s="137"/>
      <c r="E1073" s="137"/>
      <c r="F1073" s="140"/>
    </row>
    <row r="1074" spans="1:6" ht="23.25">
      <c r="A1074" s="137"/>
      <c r="B1074" s="137"/>
      <c r="C1074" s="138" t="s">
        <v>1098</v>
      </c>
      <c r="D1074" s="137"/>
      <c r="E1074" s="137"/>
      <c r="F1074" s="140"/>
    </row>
    <row r="1075" spans="1:6" ht="23.25">
      <c r="A1075" s="137"/>
      <c r="B1075" s="137"/>
      <c r="C1075" s="138" t="s">
        <v>1099</v>
      </c>
      <c r="D1075" s="137"/>
      <c r="E1075" s="137"/>
      <c r="F1075" s="140"/>
    </row>
    <row r="1076" spans="1:6" ht="23.25">
      <c r="A1076" s="137"/>
      <c r="B1076" s="137"/>
      <c r="C1076" s="138" t="s">
        <v>1102</v>
      </c>
      <c r="D1076" s="137"/>
      <c r="E1076" s="137"/>
      <c r="F1076" s="140"/>
    </row>
    <row r="1077" spans="1:6" ht="23.25">
      <c r="A1077" s="137"/>
      <c r="B1077" s="137"/>
      <c r="C1077" s="140" t="s">
        <v>1103</v>
      </c>
      <c r="D1077" s="137"/>
      <c r="E1077" s="137"/>
      <c r="F1077" s="140"/>
    </row>
    <row r="1078" spans="1:6" ht="23.25">
      <c r="A1078" s="137"/>
      <c r="B1078" s="137"/>
      <c r="C1078" s="140"/>
      <c r="D1078" s="137"/>
      <c r="E1078" s="137"/>
      <c r="F1078" s="140"/>
    </row>
    <row r="1079" spans="1:6" ht="23.25">
      <c r="A1079" s="137">
        <v>5</v>
      </c>
      <c r="B1079" s="137" t="s">
        <v>1104</v>
      </c>
      <c r="C1079" s="138" t="s">
        <v>1105</v>
      </c>
      <c r="D1079" s="143">
        <v>18000</v>
      </c>
      <c r="E1079" s="137" t="s">
        <v>759</v>
      </c>
      <c r="F1079" s="137" t="s">
        <v>1077</v>
      </c>
    </row>
    <row r="1080" spans="1:6" ht="23.25">
      <c r="A1080" s="137"/>
      <c r="B1080" s="137"/>
      <c r="C1080" s="138" t="s">
        <v>1106</v>
      </c>
      <c r="D1080" s="137"/>
      <c r="E1080" s="137"/>
      <c r="F1080" s="140"/>
    </row>
    <row r="1081" spans="1:6" ht="23.25">
      <c r="A1081" s="137"/>
      <c r="B1081" s="137"/>
      <c r="C1081" s="138"/>
      <c r="D1081" s="137"/>
      <c r="E1081" s="137"/>
      <c r="F1081" s="140"/>
    </row>
    <row r="1082" spans="1:6" ht="23.25">
      <c r="A1082" s="137">
        <v>6</v>
      </c>
      <c r="B1082" s="137" t="s">
        <v>1107</v>
      </c>
      <c r="C1082" s="138" t="s">
        <v>1105</v>
      </c>
      <c r="D1082" s="143">
        <v>18000</v>
      </c>
      <c r="E1082" s="137" t="s">
        <v>759</v>
      </c>
      <c r="F1082" s="137" t="s">
        <v>1077</v>
      </c>
    </row>
    <row r="1083" spans="1:6" ht="23.25">
      <c r="A1083" s="137"/>
      <c r="B1083" s="137"/>
      <c r="C1083" s="138" t="s">
        <v>1106</v>
      </c>
      <c r="D1083" s="137"/>
      <c r="E1083" s="137"/>
      <c r="F1083" s="140"/>
    </row>
    <row r="1084" spans="1:6" ht="23.25">
      <c r="A1084" s="137"/>
      <c r="B1084" s="137"/>
      <c r="C1084" s="138"/>
      <c r="D1084" s="137"/>
      <c r="E1084" s="137"/>
      <c r="F1084" s="140"/>
    </row>
    <row r="1085" spans="1:6" ht="23.25">
      <c r="A1085" s="137">
        <v>7</v>
      </c>
      <c r="B1085" s="137" t="s">
        <v>1108</v>
      </c>
      <c r="C1085" s="138" t="s">
        <v>1105</v>
      </c>
      <c r="D1085" s="143">
        <v>18000</v>
      </c>
      <c r="E1085" s="137" t="s">
        <v>759</v>
      </c>
      <c r="F1085" s="137" t="s">
        <v>1077</v>
      </c>
    </row>
    <row r="1086" spans="1:8" ht="23.25">
      <c r="A1086" s="137"/>
      <c r="B1086" s="137"/>
      <c r="C1086" s="138" t="s">
        <v>1106</v>
      </c>
      <c r="D1086" s="137"/>
      <c r="E1086" s="137"/>
      <c r="F1086" s="140"/>
      <c r="H1086" s="67">
        <f>SUM(D1054:D1086)</f>
        <v>107700</v>
      </c>
    </row>
    <row r="1087" spans="1:6" ht="26.25">
      <c r="A1087" s="308" t="s">
        <v>1074</v>
      </c>
      <c r="B1087" s="308"/>
      <c r="C1087" s="308"/>
      <c r="D1087" s="308"/>
      <c r="E1087" s="308"/>
      <c r="F1087" s="308"/>
    </row>
    <row r="1088" spans="1:6" ht="23.25">
      <c r="A1088" s="136" t="s">
        <v>751</v>
      </c>
      <c r="B1088" s="136" t="s">
        <v>752</v>
      </c>
      <c r="C1088" s="136" t="s">
        <v>753</v>
      </c>
      <c r="D1088" s="136" t="s">
        <v>754</v>
      </c>
      <c r="E1088" s="136" t="s">
        <v>755</v>
      </c>
      <c r="F1088" s="136" t="s">
        <v>756</v>
      </c>
    </row>
    <row r="1089" spans="1:6" ht="23.25">
      <c r="A1089" s="137">
        <v>8</v>
      </c>
      <c r="B1089" s="137" t="s">
        <v>1109</v>
      </c>
      <c r="C1089" s="138" t="s">
        <v>1105</v>
      </c>
      <c r="D1089" s="143">
        <v>18000</v>
      </c>
      <c r="E1089" s="137" t="s">
        <v>759</v>
      </c>
      <c r="F1089" s="137" t="s">
        <v>1077</v>
      </c>
    </row>
    <row r="1090" spans="1:6" ht="23.25">
      <c r="A1090" s="137"/>
      <c r="B1090" s="137"/>
      <c r="C1090" s="138" t="s">
        <v>1106</v>
      </c>
      <c r="D1090" s="137"/>
      <c r="E1090" s="137"/>
      <c r="F1090" s="140"/>
    </row>
    <row r="1091" spans="1:6" ht="23.25">
      <c r="A1091" s="137"/>
      <c r="B1091" s="137"/>
      <c r="C1091" s="140"/>
      <c r="D1091" s="137"/>
      <c r="E1091" s="137"/>
      <c r="F1091" s="140"/>
    </row>
    <row r="1092" spans="1:6" ht="23.25">
      <c r="A1092" s="137">
        <v>9</v>
      </c>
      <c r="B1092" s="137" t="s">
        <v>1110</v>
      </c>
      <c r="C1092" s="138" t="s">
        <v>1105</v>
      </c>
      <c r="D1092" s="143">
        <v>18000</v>
      </c>
      <c r="E1092" s="137" t="s">
        <v>759</v>
      </c>
      <c r="F1092" s="137" t="s">
        <v>1077</v>
      </c>
    </row>
    <row r="1093" spans="1:6" ht="23.25">
      <c r="A1093" s="137"/>
      <c r="B1093" s="137"/>
      <c r="C1093" s="138" t="s">
        <v>1106</v>
      </c>
      <c r="D1093" s="137"/>
      <c r="E1093" s="137"/>
      <c r="F1093" s="140"/>
    </row>
    <row r="1094" spans="1:6" ht="23.25">
      <c r="A1094" s="137"/>
      <c r="B1094" s="137"/>
      <c r="C1094" s="140"/>
      <c r="D1094" s="137"/>
      <c r="E1094" s="137"/>
      <c r="F1094" s="140"/>
    </row>
    <row r="1095" spans="1:6" ht="23.25">
      <c r="A1095" s="137">
        <v>10</v>
      </c>
      <c r="B1095" s="137" t="s">
        <v>1111</v>
      </c>
      <c r="C1095" s="138" t="s">
        <v>1112</v>
      </c>
      <c r="D1095" s="142">
        <v>2500</v>
      </c>
      <c r="E1095" s="137" t="s">
        <v>759</v>
      </c>
      <c r="F1095" s="137" t="s">
        <v>1077</v>
      </c>
    </row>
    <row r="1096" spans="1:6" ht="23.25">
      <c r="A1096" s="137"/>
      <c r="B1096" s="137"/>
      <c r="C1096" s="138" t="s">
        <v>1113</v>
      </c>
      <c r="D1096" s="142"/>
      <c r="E1096" s="137"/>
      <c r="F1096" s="140"/>
    </row>
    <row r="1097" spans="1:6" ht="23.25">
      <c r="A1097" s="137"/>
      <c r="B1097" s="137"/>
      <c r="C1097" s="144" t="s">
        <v>1114</v>
      </c>
      <c r="D1097" s="142"/>
      <c r="E1097" s="137"/>
      <c r="F1097" s="140"/>
    </row>
    <row r="1098" spans="1:6" ht="23.25">
      <c r="A1098" s="137">
        <v>11</v>
      </c>
      <c r="B1098" s="137" t="s">
        <v>1115</v>
      </c>
      <c r="C1098" s="138" t="s">
        <v>1112</v>
      </c>
      <c r="D1098" s="142">
        <v>2500</v>
      </c>
      <c r="E1098" s="137" t="s">
        <v>759</v>
      </c>
      <c r="F1098" s="137" t="s">
        <v>1077</v>
      </c>
    </row>
    <row r="1099" spans="1:6" ht="23.25">
      <c r="A1099" s="137"/>
      <c r="B1099" s="137"/>
      <c r="C1099" s="138" t="s">
        <v>1113</v>
      </c>
      <c r="D1099" s="137"/>
      <c r="E1099" s="137"/>
      <c r="F1099" s="140"/>
    </row>
    <row r="1100" spans="1:6" ht="23.25">
      <c r="A1100" s="137"/>
      <c r="B1100" s="137"/>
      <c r="C1100" s="140"/>
      <c r="D1100" s="137"/>
      <c r="E1100" s="137"/>
      <c r="F1100" s="140"/>
    </row>
    <row r="1101" spans="1:6" ht="23.25">
      <c r="A1101" s="137">
        <v>12</v>
      </c>
      <c r="B1101" s="137" t="s">
        <v>1116</v>
      </c>
      <c r="C1101" s="138" t="s">
        <v>1112</v>
      </c>
      <c r="D1101" s="142">
        <v>2500</v>
      </c>
      <c r="E1101" s="137" t="s">
        <v>759</v>
      </c>
      <c r="F1101" s="137" t="s">
        <v>1077</v>
      </c>
    </row>
    <row r="1102" spans="1:6" ht="23.25">
      <c r="A1102" s="137"/>
      <c r="B1102" s="137"/>
      <c r="C1102" s="138" t="s">
        <v>1113</v>
      </c>
      <c r="D1102" s="142"/>
      <c r="E1102" s="137"/>
      <c r="F1102" s="140"/>
    </row>
    <row r="1103" spans="1:6" ht="23.25">
      <c r="A1103" s="137"/>
      <c r="B1103" s="137"/>
      <c r="C1103" s="140"/>
      <c r="D1103" s="142"/>
      <c r="E1103" s="137"/>
      <c r="F1103" s="140"/>
    </row>
    <row r="1104" spans="1:6" ht="23.25">
      <c r="A1104" s="137">
        <v>13</v>
      </c>
      <c r="B1104" s="137" t="s">
        <v>1117</v>
      </c>
      <c r="C1104" s="138" t="s">
        <v>1112</v>
      </c>
      <c r="D1104" s="142">
        <v>2500</v>
      </c>
      <c r="E1104" s="137" t="s">
        <v>759</v>
      </c>
      <c r="F1104" s="137" t="s">
        <v>1077</v>
      </c>
    </row>
    <row r="1105" spans="1:6" ht="23.25">
      <c r="A1105" s="137"/>
      <c r="B1105" s="137"/>
      <c r="C1105" s="138" t="s">
        <v>1113</v>
      </c>
      <c r="D1105" s="137"/>
      <c r="E1105" s="137"/>
      <c r="F1105" s="140"/>
    </row>
    <row r="1106" spans="1:6" ht="23.25">
      <c r="A1106" s="137"/>
      <c r="B1106" s="137"/>
      <c r="C1106" s="140"/>
      <c r="D1106" s="137"/>
      <c r="E1106" s="137"/>
      <c r="F1106" s="140"/>
    </row>
    <row r="1107" spans="1:6" ht="23.25">
      <c r="A1107" s="137">
        <v>14</v>
      </c>
      <c r="B1107" s="137" t="s">
        <v>1118</v>
      </c>
      <c r="C1107" s="138" t="s">
        <v>1112</v>
      </c>
      <c r="D1107" s="142">
        <v>2500</v>
      </c>
      <c r="E1107" s="137" t="s">
        <v>759</v>
      </c>
      <c r="F1107" s="137" t="s">
        <v>1077</v>
      </c>
    </row>
    <row r="1108" spans="1:6" ht="23.25">
      <c r="A1108" s="137"/>
      <c r="B1108" s="137"/>
      <c r="C1108" s="138" t="s">
        <v>1113</v>
      </c>
      <c r="D1108" s="142"/>
      <c r="E1108" s="137"/>
      <c r="F1108" s="140"/>
    </row>
    <row r="1109" spans="1:6" ht="23.25">
      <c r="A1109" s="137"/>
      <c r="B1109" s="137"/>
      <c r="C1109" s="140"/>
      <c r="D1109" s="142"/>
      <c r="E1109" s="137"/>
      <c r="F1109" s="140"/>
    </row>
    <row r="1110" spans="1:6" ht="23.25">
      <c r="A1110" s="137">
        <v>15</v>
      </c>
      <c r="B1110" s="137" t="s">
        <v>1119</v>
      </c>
      <c r="C1110" s="138" t="s">
        <v>1112</v>
      </c>
      <c r="D1110" s="142">
        <v>2500</v>
      </c>
      <c r="E1110" s="137" t="s">
        <v>759</v>
      </c>
      <c r="F1110" s="137" t="s">
        <v>1077</v>
      </c>
    </row>
    <row r="1111" spans="1:6" ht="23.25">
      <c r="A1111" s="137"/>
      <c r="B1111" s="137"/>
      <c r="C1111" s="138" t="s">
        <v>1113</v>
      </c>
      <c r="D1111" s="137"/>
      <c r="E1111" s="137"/>
      <c r="F1111" s="140"/>
    </row>
    <row r="1112" spans="1:6" ht="23.25">
      <c r="A1112" s="137"/>
      <c r="B1112" s="137"/>
      <c r="C1112" s="138"/>
      <c r="D1112" s="137"/>
      <c r="E1112" s="137"/>
      <c r="F1112" s="140"/>
    </row>
    <row r="1113" spans="1:6" ht="23.25">
      <c r="A1113" s="137">
        <v>16</v>
      </c>
      <c r="B1113" s="137" t="s">
        <v>1120</v>
      </c>
      <c r="C1113" s="138" t="s">
        <v>1112</v>
      </c>
      <c r="D1113" s="142">
        <v>2500</v>
      </c>
      <c r="E1113" s="137" t="s">
        <v>759</v>
      </c>
      <c r="F1113" s="137" t="s">
        <v>1077</v>
      </c>
    </row>
    <row r="1114" spans="1:6" ht="23.25">
      <c r="A1114" s="137"/>
      <c r="B1114" s="137"/>
      <c r="C1114" s="138" t="s">
        <v>1113</v>
      </c>
      <c r="D1114" s="142"/>
      <c r="E1114" s="137"/>
      <c r="F1114" s="140"/>
    </row>
    <row r="1115" spans="1:6" ht="23.25">
      <c r="A1115" s="137"/>
      <c r="B1115" s="137"/>
      <c r="C1115" s="140"/>
      <c r="D1115" s="142"/>
      <c r="E1115" s="137"/>
      <c r="F1115" s="140"/>
    </row>
    <row r="1116" spans="1:6" ht="23.25">
      <c r="A1116" s="137">
        <v>17</v>
      </c>
      <c r="B1116" s="137" t="s">
        <v>1121</v>
      </c>
      <c r="C1116" s="138" t="s">
        <v>1112</v>
      </c>
      <c r="D1116" s="142">
        <v>2500</v>
      </c>
      <c r="E1116" s="137" t="s">
        <v>759</v>
      </c>
      <c r="F1116" s="137" t="s">
        <v>1077</v>
      </c>
    </row>
    <row r="1117" spans="1:6" ht="23.25">
      <c r="A1117" s="137"/>
      <c r="B1117" s="137"/>
      <c r="C1117" s="138" t="s">
        <v>1113</v>
      </c>
      <c r="D1117" s="137"/>
      <c r="E1117" s="137"/>
      <c r="F1117" s="140"/>
    </row>
    <row r="1118" spans="1:6" ht="23.25">
      <c r="A1118" s="137"/>
      <c r="B1118" s="137"/>
      <c r="C1118" s="138"/>
      <c r="D1118" s="137"/>
      <c r="E1118" s="137"/>
      <c r="F1118" s="140"/>
    </row>
    <row r="1119" spans="1:6" ht="23.25">
      <c r="A1119" s="137">
        <v>18</v>
      </c>
      <c r="B1119" s="137" t="s">
        <v>1122</v>
      </c>
      <c r="C1119" s="138" t="s">
        <v>1112</v>
      </c>
      <c r="D1119" s="142">
        <v>2500</v>
      </c>
      <c r="E1119" s="137" t="s">
        <v>759</v>
      </c>
      <c r="F1119" s="137" t="s">
        <v>1077</v>
      </c>
    </row>
    <row r="1120" spans="1:6" ht="23.25">
      <c r="A1120" s="137"/>
      <c r="B1120" s="137"/>
      <c r="C1120" s="138" t="s">
        <v>1113</v>
      </c>
      <c r="D1120" s="142"/>
      <c r="E1120" s="137"/>
      <c r="F1120" s="140"/>
    </row>
    <row r="1121" spans="1:8" ht="23.25">
      <c r="A1121" s="137"/>
      <c r="B1121" s="137"/>
      <c r="C1121" s="140"/>
      <c r="D1121" s="142"/>
      <c r="E1121" s="137"/>
      <c r="F1121" s="140"/>
      <c r="H1121" s="153">
        <f>SUM(D1089:D1121)</f>
        <v>58500</v>
      </c>
    </row>
    <row r="1122" spans="1:6" ht="26.25">
      <c r="A1122" s="308" t="s">
        <v>1074</v>
      </c>
      <c r="B1122" s="308"/>
      <c r="C1122" s="308"/>
      <c r="D1122" s="308"/>
      <c r="E1122" s="308"/>
      <c r="F1122" s="308"/>
    </row>
    <row r="1123" spans="1:6" ht="23.25">
      <c r="A1123" s="136" t="s">
        <v>751</v>
      </c>
      <c r="B1123" s="136" t="s">
        <v>752</v>
      </c>
      <c r="C1123" s="136" t="s">
        <v>753</v>
      </c>
      <c r="D1123" s="136" t="s">
        <v>754</v>
      </c>
      <c r="E1123" s="136" t="s">
        <v>755</v>
      </c>
      <c r="F1123" s="136" t="s">
        <v>756</v>
      </c>
    </row>
    <row r="1124" spans="1:6" ht="23.25">
      <c r="A1124" s="137">
        <v>19</v>
      </c>
      <c r="B1124" s="137" t="s">
        <v>1123</v>
      </c>
      <c r="C1124" s="138" t="s">
        <v>1112</v>
      </c>
      <c r="D1124" s="142">
        <v>2500</v>
      </c>
      <c r="E1124" s="137" t="s">
        <v>759</v>
      </c>
      <c r="F1124" s="137" t="s">
        <v>1077</v>
      </c>
    </row>
    <row r="1125" spans="1:6" ht="23.25">
      <c r="A1125" s="137"/>
      <c r="B1125" s="137"/>
      <c r="C1125" s="138" t="s">
        <v>1113</v>
      </c>
      <c r="D1125" s="142"/>
      <c r="E1125" s="137"/>
      <c r="F1125" s="140"/>
    </row>
    <row r="1126" spans="1:6" ht="23.25">
      <c r="A1126" s="137"/>
      <c r="B1126" s="137"/>
      <c r="C1126" s="140"/>
      <c r="D1126" s="137"/>
      <c r="E1126" s="137"/>
      <c r="F1126" s="140"/>
    </row>
    <row r="1127" spans="1:6" ht="23.25">
      <c r="A1127" s="137">
        <v>20</v>
      </c>
      <c r="B1127" s="137" t="s">
        <v>1124</v>
      </c>
      <c r="C1127" s="140" t="s">
        <v>1125</v>
      </c>
      <c r="D1127" s="142">
        <v>74800</v>
      </c>
      <c r="E1127" s="137" t="s">
        <v>759</v>
      </c>
      <c r="F1127" s="137" t="s">
        <v>1077</v>
      </c>
    </row>
    <row r="1128" spans="1:6" ht="23.25">
      <c r="A1128" s="137"/>
      <c r="B1128" s="137"/>
      <c r="C1128" s="140"/>
      <c r="D1128" s="137"/>
      <c r="E1128" s="137"/>
      <c r="F1128" s="140"/>
    </row>
    <row r="1129" spans="1:6" ht="23.25">
      <c r="A1129" s="137">
        <v>21</v>
      </c>
      <c r="B1129" s="137" t="s">
        <v>1126</v>
      </c>
      <c r="C1129" s="138" t="s">
        <v>1127</v>
      </c>
      <c r="D1129" s="142">
        <v>38000</v>
      </c>
      <c r="E1129" s="137" t="s">
        <v>759</v>
      </c>
      <c r="F1129" s="137" t="s">
        <v>1077</v>
      </c>
    </row>
    <row r="1130" spans="1:6" ht="23.25">
      <c r="A1130" s="137"/>
      <c r="B1130" s="137"/>
      <c r="C1130" s="138" t="s">
        <v>1128</v>
      </c>
      <c r="D1130" s="137"/>
      <c r="E1130" s="137"/>
      <c r="F1130" s="140"/>
    </row>
    <row r="1131" spans="1:6" ht="23.25">
      <c r="A1131" s="137"/>
      <c r="B1131" s="137"/>
      <c r="C1131" s="140"/>
      <c r="D1131" s="137"/>
      <c r="E1131" s="137"/>
      <c r="F1131" s="140"/>
    </row>
    <row r="1132" spans="1:6" ht="23.25">
      <c r="A1132" s="137">
        <v>22</v>
      </c>
      <c r="B1132" s="137" t="s">
        <v>1129</v>
      </c>
      <c r="C1132" s="140" t="s">
        <v>1130</v>
      </c>
      <c r="D1132" s="142">
        <v>75000</v>
      </c>
      <c r="E1132" s="137" t="s">
        <v>759</v>
      </c>
      <c r="F1132" s="137" t="s">
        <v>1077</v>
      </c>
    </row>
    <row r="1133" spans="1:6" ht="23.25">
      <c r="A1133" s="137"/>
      <c r="B1133" s="137"/>
      <c r="C1133" s="140" t="s">
        <v>1131</v>
      </c>
      <c r="D1133" s="142"/>
      <c r="E1133" s="137"/>
      <c r="F1133" s="140"/>
    </row>
    <row r="1134" spans="1:6" ht="23.25">
      <c r="A1134" s="137"/>
      <c r="B1134" s="137"/>
      <c r="C1134" s="140"/>
      <c r="D1134" s="142"/>
      <c r="E1134" s="137"/>
      <c r="F1134" s="140"/>
    </row>
    <row r="1135" spans="1:6" ht="23.25">
      <c r="A1135" s="137">
        <v>23</v>
      </c>
      <c r="B1135" s="137" t="s">
        <v>1132</v>
      </c>
      <c r="C1135" s="140" t="s">
        <v>1133</v>
      </c>
      <c r="D1135" s="142">
        <v>14900</v>
      </c>
      <c r="E1135" s="137" t="s">
        <v>759</v>
      </c>
      <c r="F1135" s="137" t="s">
        <v>1077</v>
      </c>
    </row>
    <row r="1136" spans="1:6" ht="23.25">
      <c r="A1136" s="137"/>
      <c r="B1136" s="137"/>
      <c r="C1136" s="140" t="s">
        <v>1134</v>
      </c>
      <c r="D1136" s="142"/>
      <c r="E1136" s="137"/>
      <c r="F1136" s="140"/>
    </row>
    <row r="1137" spans="1:6" ht="23.25">
      <c r="A1137" s="137"/>
      <c r="B1137" s="137"/>
      <c r="C1137" s="140"/>
      <c r="D1137" s="142"/>
      <c r="E1137" s="137"/>
      <c r="F1137" s="140"/>
    </row>
    <row r="1138" spans="1:6" ht="23.25">
      <c r="A1138" s="137">
        <v>24</v>
      </c>
      <c r="B1138" s="137" t="s">
        <v>1135</v>
      </c>
      <c r="C1138" s="138" t="s">
        <v>1136</v>
      </c>
      <c r="D1138" s="142">
        <v>3500</v>
      </c>
      <c r="E1138" s="137" t="s">
        <v>759</v>
      </c>
      <c r="F1138" s="137" t="s">
        <v>1077</v>
      </c>
    </row>
    <row r="1139" spans="1:6" ht="23.25">
      <c r="A1139" s="137"/>
      <c r="B1139" s="137"/>
      <c r="C1139" s="138" t="s">
        <v>1137</v>
      </c>
      <c r="D1139" s="142"/>
      <c r="E1139" s="137"/>
      <c r="F1139" s="140"/>
    </row>
    <row r="1140" spans="1:6" ht="23.25">
      <c r="A1140" s="137"/>
      <c r="B1140" s="137"/>
      <c r="C1140" s="140"/>
      <c r="D1140" s="142"/>
      <c r="E1140" s="137"/>
      <c r="F1140" s="140"/>
    </row>
    <row r="1141" spans="1:6" ht="23.25">
      <c r="A1141" s="137">
        <v>25</v>
      </c>
      <c r="B1141" s="137" t="s">
        <v>1138</v>
      </c>
      <c r="C1141" s="138" t="s">
        <v>1139</v>
      </c>
      <c r="D1141" s="142">
        <v>6500</v>
      </c>
      <c r="E1141" s="137" t="s">
        <v>759</v>
      </c>
      <c r="F1141" s="137" t="s">
        <v>1140</v>
      </c>
    </row>
    <row r="1142" spans="1:6" ht="23.25">
      <c r="A1142" s="137"/>
      <c r="B1142" s="137"/>
      <c r="C1142" s="138" t="s">
        <v>1141</v>
      </c>
      <c r="D1142" s="142"/>
      <c r="E1142" s="137"/>
      <c r="F1142" s="140"/>
    </row>
    <row r="1143" spans="1:6" ht="23.25">
      <c r="A1143" s="137"/>
      <c r="B1143" s="137"/>
      <c r="C1143" s="138" t="s">
        <v>1142</v>
      </c>
      <c r="D1143" s="142"/>
      <c r="E1143" s="137"/>
      <c r="F1143" s="140"/>
    </row>
    <row r="1144" spans="1:6" ht="23.25">
      <c r="A1144" s="137"/>
      <c r="B1144" s="137"/>
      <c r="C1144" s="140"/>
      <c r="D1144" s="137"/>
      <c r="E1144" s="137"/>
      <c r="F1144" s="140"/>
    </row>
    <row r="1145" spans="1:6" ht="23.25">
      <c r="A1145" s="137">
        <v>26</v>
      </c>
      <c r="B1145" s="137" t="s">
        <v>1143</v>
      </c>
      <c r="C1145" s="138" t="s">
        <v>1082</v>
      </c>
      <c r="D1145" s="142">
        <v>36000</v>
      </c>
      <c r="E1145" s="137" t="s">
        <v>759</v>
      </c>
      <c r="F1145" s="137" t="s">
        <v>1140</v>
      </c>
    </row>
    <row r="1146" spans="1:6" ht="23.25">
      <c r="A1146" s="137"/>
      <c r="B1146" s="137"/>
      <c r="C1146" s="138" t="s">
        <v>1083</v>
      </c>
      <c r="D1146" s="142"/>
      <c r="E1146" s="137"/>
      <c r="F1146" s="140"/>
    </row>
    <row r="1147" spans="1:6" ht="23.25">
      <c r="A1147" s="137"/>
      <c r="B1147" s="137"/>
      <c r="C1147" s="138" t="s">
        <v>1084</v>
      </c>
      <c r="D1147" s="142"/>
      <c r="E1147" s="137"/>
      <c r="F1147" s="140"/>
    </row>
    <row r="1148" spans="1:6" ht="23.25">
      <c r="A1148" s="137"/>
      <c r="B1148" s="137"/>
      <c r="C1148" s="138" t="s">
        <v>1144</v>
      </c>
      <c r="D1148" s="142"/>
      <c r="E1148" s="137"/>
      <c r="F1148" s="140"/>
    </row>
    <row r="1149" spans="1:6" ht="23.25">
      <c r="A1149" s="137"/>
      <c r="B1149" s="137"/>
      <c r="C1149" s="138" t="s">
        <v>1087</v>
      </c>
      <c r="D1149" s="142"/>
      <c r="E1149" s="137"/>
      <c r="F1149" s="140"/>
    </row>
    <row r="1150" spans="1:6" ht="23.25">
      <c r="A1150" s="137"/>
      <c r="B1150" s="137"/>
      <c r="C1150" s="138" t="s">
        <v>1088</v>
      </c>
      <c r="D1150" s="142"/>
      <c r="E1150" s="137"/>
      <c r="F1150" s="140"/>
    </row>
    <row r="1151" spans="1:6" ht="23.25">
      <c r="A1151" s="137"/>
      <c r="B1151" s="137"/>
      <c r="C1151" s="138" t="s">
        <v>1089</v>
      </c>
      <c r="D1151" s="137"/>
      <c r="E1151" s="137"/>
      <c r="F1151" s="140"/>
    </row>
    <row r="1152" spans="1:6" ht="23.25">
      <c r="A1152" s="137"/>
      <c r="B1152" s="137"/>
      <c r="C1152" s="138" t="s">
        <v>1090</v>
      </c>
      <c r="D1152" s="137"/>
      <c r="E1152" s="137"/>
      <c r="F1152" s="140"/>
    </row>
    <row r="1153" spans="1:6" ht="23.25">
      <c r="A1153" s="137"/>
      <c r="B1153" s="137"/>
      <c r="C1153" s="138" t="s">
        <v>1091</v>
      </c>
      <c r="D1153" s="137"/>
      <c r="E1153" s="137"/>
      <c r="F1153" s="140"/>
    </row>
    <row r="1154" spans="1:6" ht="23.25">
      <c r="A1154" s="137"/>
      <c r="B1154" s="137"/>
      <c r="C1154" s="138" t="s">
        <v>1092</v>
      </c>
      <c r="D1154" s="137"/>
      <c r="E1154" s="137"/>
      <c r="F1154" s="140"/>
    </row>
    <row r="1155" spans="1:6" ht="23.25">
      <c r="A1155" s="137"/>
      <c r="B1155" s="137"/>
      <c r="C1155" s="138" t="s">
        <v>1093</v>
      </c>
      <c r="D1155" s="137"/>
      <c r="E1155" s="137"/>
      <c r="F1155" s="140"/>
    </row>
    <row r="1156" spans="1:8" ht="23.25">
      <c r="A1156" s="137"/>
      <c r="B1156" s="137"/>
      <c r="C1156" s="140"/>
      <c r="D1156" s="137"/>
      <c r="E1156" s="137"/>
      <c r="F1156" s="140"/>
      <c r="H1156" s="153">
        <f>SUM(D1124:D1156)</f>
        <v>251200</v>
      </c>
    </row>
    <row r="1157" spans="1:6" ht="26.25">
      <c r="A1157" s="308" t="s">
        <v>1074</v>
      </c>
      <c r="B1157" s="308"/>
      <c r="C1157" s="308"/>
      <c r="D1157" s="308"/>
      <c r="E1157" s="308"/>
      <c r="F1157" s="308"/>
    </row>
    <row r="1158" spans="1:6" ht="23.25">
      <c r="A1158" s="136" t="s">
        <v>751</v>
      </c>
      <c r="B1158" s="136" t="s">
        <v>752</v>
      </c>
      <c r="C1158" s="136" t="s">
        <v>753</v>
      </c>
      <c r="D1158" s="136" t="s">
        <v>754</v>
      </c>
      <c r="E1158" s="136" t="s">
        <v>755</v>
      </c>
      <c r="F1158" s="136" t="s">
        <v>756</v>
      </c>
    </row>
    <row r="1159" spans="1:6" ht="23.25">
      <c r="A1159" s="137"/>
      <c r="B1159" s="137"/>
      <c r="C1159" s="138" t="s">
        <v>1094</v>
      </c>
      <c r="D1159" s="137"/>
      <c r="E1159" s="137"/>
      <c r="F1159" s="140"/>
    </row>
    <row r="1160" spans="1:6" ht="23.25">
      <c r="A1160" s="137"/>
      <c r="B1160" s="137"/>
      <c r="C1160" s="138" t="s">
        <v>1145</v>
      </c>
      <c r="D1160" s="142"/>
      <c r="E1160" s="137"/>
      <c r="F1160" s="140"/>
    </row>
    <row r="1161" spans="1:6" ht="23.25">
      <c r="A1161" s="137"/>
      <c r="B1161" s="137"/>
      <c r="C1161" s="138" t="s">
        <v>1146</v>
      </c>
      <c r="D1161" s="142"/>
      <c r="E1161" s="137"/>
      <c r="F1161" s="140"/>
    </row>
    <row r="1162" spans="1:6" ht="23.25">
      <c r="A1162" s="137"/>
      <c r="B1162" s="137"/>
      <c r="C1162" s="138" t="s">
        <v>1147</v>
      </c>
      <c r="D1162" s="142"/>
      <c r="E1162" s="137"/>
      <c r="F1162" s="140"/>
    </row>
    <row r="1163" spans="1:6" ht="23.25">
      <c r="A1163" s="137"/>
      <c r="B1163" s="137"/>
      <c r="C1163" s="138" t="s">
        <v>1098</v>
      </c>
      <c r="D1163" s="142"/>
      <c r="E1163" s="137"/>
      <c r="F1163" s="140"/>
    </row>
    <row r="1164" spans="1:6" ht="23.25">
      <c r="A1164" s="137"/>
      <c r="B1164" s="137"/>
      <c r="C1164" s="138" t="s">
        <v>1099</v>
      </c>
      <c r="D1164" s="142"/>
      <c r="E1164" s="137"/>
      <c r="F1164" s="140"/>
    </row>
    <row r="1165" spans="1:6" ht="23.25">
      <c r="A1165" s="137"/>
      <c r="B1165" s="137"/>
      <c r="C1165" s="138" t="s">
        <v>1102</v>
      </c>
      <c r="D1165" s="142"/>
      <c r="E1165" s="137"/>
      <c r="F1165" s="140"/>
    </row>
    <row r="1166" spans="1:6" ht="23.25">
      <c r="A1166" s="137"/>
      <c r="B1166" s="137"/>
      <c r="C1166" s="140" t="s">
        <v>1148</v>
      </c>
      <c r="D1166" s="137"/>
      <c r="E1166" s="137"/>
      <c r="F1166" s="140"/>
    </row>
    <row r="1167" spans="1:6" ht="23.25">
      <c r="A1167" s="137"/>
      <c r="B1167" s="137"/>
      <c r="C1167" s="140"/>
      <c r="D1167" s="137"/>
      <c r="E1167" s="137"/>
      <c r="F1167" s="140"/>
    </row>
    <row r="1168" spans="1:6" ht="23.25">
      <c r="A1168" s="137">
        <v>27</v>
      </c>
      <c r="B1168" s="137" t="s">
        <v>1149</v>
      </c>
      <c r="C1168" s="138" t="s">
        <v>1150</v>
      </c>
      <c r="D1168" s="142">
        <v>4200</v>
      </c>
      <c r="E1168" s="137" t="s">
        <v>759</v>
      </c>
      <c r="F1168" s="145" t="s">
        <v>1151</v>
      </c>
    </row>
    <row r="1169" spans="1:6" ht="23.25">
      <c r="A1169" s="137">
        <v>28</v>
      </c>
      <c r="B1169" s="137" t="s">
        <v>1152</v>
      </c>
      <c r="C1169" s="138" t="s">
        <v>1150</v>
      </c>
      <c r="D1169" s="142">
        <v>4200</v>
      </c>
      <c r="E1169" s="137" t="s">
        <v>759</v>
      </c>
      <c r="F1169" s="145" t="s">
        <v>1151</v>
      </c>
    </row>
    <row r="1170" spans="1:6" ht="23.25">
      <c r="A1170" s="137">
        <v>29</v>
      </c>
      <c r="B1170" s="137" t="s">
        <v>1153</v>
      </c>
      <c r="C1170" s="138" t="s">
        <v>1150</v>
      </c>
      <c r="D1170" s="142">
        <v>4200</v>
      </c>
      <c r="E1170" s="137" t="s">
        <v>759</v>
      </c>
      <c r="F1170" s="145" t="s">
        <v>1151</v>
      </c>
    </row>
    <row r="1171" spans="1:6" ht="23.25">
      <c r="A1171" s="137">
        <v>30</v>
      </c>
      <c r="B1171" s="137" t="s">
        <v>1154</v>
      </c>
      <c r="C1171" s="138" t="s">
        <v>1150</v>
      </c>
      <c r="D1171" s="142">
        <v>4200</v>
      </c>
      <c r="E1171" s="137" t="s">
        <v>759</v>
      </c>
      <c r="F1171" s="145" t="s">
        <v>1151</v>
      </c>
    </row>
    <row r="1172" spans="1:6" ht="23.25">
      <c r="A1172" s="137">
        <v>31</v>
      </c>
      <c r="B1172" s="137" t="s">
        <v>1155</v>
      </c>
      <c r="C1172" s="138" t="s">
        <v>1150</v>
      </c>
      <c r="D1172" s="142">
        <v>4200</v>
      </c>
      <c r="E1172" s="137" t="s">
        <v>759</v>
      </c>
      <c r="F1172" s="145" t="s">
        <v>1151</v>
      </c>
    </row>
    <row r="1173" spans="1:6" ht="23.25">
      <c r="A1173" s="137"/>
      <c r="B1173" s="137"/>
      <c r="C1173" s="138"/>
      <c r="D1173" s="142"/>
      <c r="E1173" s="137"/>
      <c r="F1173" s="140"/>
    </row>
    <row r="1174" spans="1:6" ht="23.25">
      <c r="A1174" s="137">
        <v>32</v>
      </c>
      <c r="B1174" s="137" t="s">
        <v>1156</v>
      </c>
      <c r="C1174" s="138" t="s">
        <v>1157</v>
      </c>
      <c r="D1174" s="142">
        <v>5600</v>
      </c>
      <c r="E1174" s="137" t="s">
        <v>759</v>
      </c>
      <c r="F1174" s="145" t="s">
        <v>1151</v>
      </c>
    </row>
    <row r="1175" spans="1:6" ht="23.25">
      <c r="A1175" s="137">
        <v>33</v>
      </c>
      <c r="B1175" s="137" t="s">
        <v>1158</v>
      </c>
      <c r="C1175" s="138" t="s">
        <v>1157</v>
      </c>
      <c r="D1175" s="142">
        <v>5600</v>
      </c>
      <c r="E1175" s="137" t="s">
        <v>759</v>
      </c>
      <c r="F1175" s="145" t="s">
        <v>1151</v>
      </c>
    </row>
    <row r="1176" spans="1:6" ht="23.25">
      <c r="A1176" s="137"/>
      <c r="B1176" s="137"/>
      <c r="C1176" s="138"/>
      <c r="D1176" s="142"/>
      <c r="E1176" s="137"/>
      <c r="F1176" s="140"/>
    </row>
    <row r="1177" spans="1:6" ht="23.25">
      <c r="A1177" s="137">
        <v>34</v>
      </c>
      <c r="B1177" s="137" t="s">
        <v>1159</v>
      </c>
      <c r="C1177" s="146" t="s">
        <v>1160</v>
      </c>
      <c r="D1177" s="142">
        <v>800</v>
      </c>
      <c r="E1177" s="137" t="s">
        <v>759</v>
      </c>
      <c r="F1177" s="145" t="s">
        <v>1151</v>
      </c>
    </row>
    <row r="1178" spans="1:6" ht="23.25">
      <c r="A1178" s="137">
        <v>35</v>
      </c>
      <c r="B1178" s="137" t="s">
        <v>1161</v>
      </c>
      <c r="C1178" s="147" t="s">
        <v>1160</v>
      </c>
      <c r="D1178" s="142">
        <v>800</v>
      </c>
      <c r="E1178" s="137" t="s">
        <v>759</v>
      </c>
      <c r="F1178" s="145" t="s">
        <v>1151</v>
      </c>
    </row>
    <row r="1179" spans="1:6" ht="23.25">
      <c r="A1179" s="137"/>
      <c r="B1179" s="137"/>
      <c r="C1179" s="140"/>
      <c r="D1179" s="142"/>
      <c r="E1179" s="137"/>
      <c r="F1179" s="140"/>
    </row>
    <row r="1180" spans="1:6" ht="23.25">
      <c r="A1180" s="137">
        <v>36</v>
      </c>
      <c r="B1180" s="137" t="s">
        <v>1162</v>
      </c>
      <c r="C1180" s="148" t="s">
        <v>1163</v>
      </c>
      <c r="D1180" s="142">
        <v>19000</v>
      </c>
      <c r="E1180" s="137" t="s">
        <v>759</v>
      </c>
      <c r="F1180" s="145" t="s">
        <v>1151</v>
      </c>
    </row>
    <row r="1181" spans="1:6" ht="23.25">
      <c r="A1181" s="137"/>
      <c r="B1181" s="137" t="s">
        <v>1164</v>
      </c>
      <c r="C1181" s="138" t="s">
        <v>1165</v>
      </c>
      <c r="D1181" s="142"/>
      <c r="E1181" s="137"/>
      <c r="F1181" s="140"/>
    </row>
    <row r="1182" spans="1:6" ht="23.25">
      <c r="A1182" s="137"/>
      <c r="B1182" s="137"/>
      <c r="C1182" s="144" t="s">
        <v>1166</v>
      </c>
      <c r="D1182" s="142"/>
      <c r="E1182" s="137"/>
      <c r="F1182" s="140"/>
    </row>
    <row r="1183" spans="1:6" ht="23.25">
      <c r="A1183" s="137"/>
      <c r="B1183" s="137"/>
      <c r="C1183" s="140"/>
      <c r="D1183" s="142"/>
      <c r="E1183" s="137"/>
      <c r="F1183" s="140"/>
    </row>
    <row r="1184" spans="1:6" ht="23.25">
      <c r="A1184" s="137">
        <v>37</v>
      </c>
      <c r="B1184" s="137" t="s">
        <v>1167</v>
      </c>
      <c r="C1184" s="148" t="s">
        <v>1168</v>
      </c>
      <c r="D1184" s="142">
        <v>10400</v>
      </c>
      <c r="E1184" s="137" t="s">
        <v>759</v>
      </c>
      <c r="F1184" s="145" t="s">
        <v>1151</v>
      </c>
    </row>
    <row r="1185" spans="1:6" ht="23.25">
      <c r="A1185" s="137"/>
      <c r="B1185" s="137" t="s">
        <v>1169</v>
      </c>
      <c r="C1185" s="138" t="s">
        <v>1170</v>
      </c>
      <c r="D1185" s="142"/>
      <c r="E1185" s="137"/>
      <c r="F1185" s="140"/>
    </row>
    <row r="1186" spans="1:6" ht="23.25">
      <c r="A1186" s="137"/>
      <c r="B1186" s="137"/>
      <c r="C1186" s="138" t="s">
        <v>1171</v>
      </c>
      <c r="D1186" s="149"/>
      <c r="E1186" s="137"/>
      <c r="F1186" s="140"/>
    </row>
    <row r="1187" spans="1:6" ht="23.25">
      <c r="A1187" s="137"/>
      <c r="B1187" s="137"/>
      <c r="C1187" s="140"/>
      <c r="D1187" s="137"/>
      <c r="E1187" s="137"/>
      <c r="F1187" s="140"/>
    </row>
    <row r="1188" spans="1:6" ht="23.25">
      <c r="A1188" s="137">
        <v>38</v>
      </c>
      <c r="B1188" s="137" t="s">
        <v>1172</v>
      </c>
      <c r="C1188" s="138" t="s">
        <v>1173</v>
      </c>
      <c r="D1188" s="142">
        <v>16800</v>
      </c>
      <c r="E1188" s="137" t="s">
        <v>759</v>
      </c>
      <c r="F1188" s="145" t="s">
        <v>1151</v>
      </c>
    </row>
    <row r="1189" spans="1:6" ht="23.25">
      <c r="A1189" s="137"/>
      <c r="B1189" s="137"/>
      <c r="C1189" s="138" t="s">
        <v>1174</v>
      </c>
      <c r="D1189" s="137"/>
      <c r="E1189" s="137"/>
      <c r="F1189" s="140"/>
    </row>
    <row r="1190" spans="1:6" ht="23.25">
      <c r="A1190" s="137"/>
      <c r="B1190" s="137"/>
      <c r="C1190" s="138" t="s">
        <v>1175</v>
      </c>
      <c r="D1190" s="142"/>
      <c r="E1190" s="137"/>
      <c r="F1190" s="140"/>
    </row>
    <row r="1191" spans="1:8" ht="23.25">
      <c r="A1191" s="137"/>
      <c r="B1191" s="137"/>
      <c r="C1191" s="140"/>
      <c r="D1191" s="142"/>
      <c r="E1191" s="137"/>
      <c r="F1191" s="140"/>
      <c r="H1191" s="153">
        <f>SUM(D1168:D1190)</f>
        <v>80000</v>
      </c>
    </row>
    <row r="1192" spans="1:6" ht="26.25">
      <c r="A1192" s="309" t="s">
        <v>1074</v>
      </c>
      <c r="B1192" s="309"/>
      <c r="C1192" s="309"/>
      <c r="D1192" s="309"/>
      <c r="E1192" s="309"/>
      <c r="F1192" s="309"/>
    </row>
    <row r="1193" spans="1:6" ht="23.25">
      <c r="A1193" s="136" t="s">
        <v>751</v>
      </c>
      <c r="B1193" s="136" t="s">
        <v>752</v>
      </c>
      <c r="C1193" s="136" t="s">
        <v>753</v>
      </c>
      <c r="D1193" s="136" t="s">
        <v>754</v>
      </c>
      <c r="E1193" s="136" t="s">
        <v>755</v>
      </c>
      <c r="F1193" s="136" t="s">
        <v>756</v>
      </c>
    </row>
    <row r="1194" spans="1:6" ht="23.25">
      <c r="A1194" s="137"/>
      <c r="B1194" s="137"/>
      <c r="C1194" s="140"/>
      <c r="D1194" s="137"/>
      <c r="E1194" s="137"/>
      <c r="F1194" s="140"/>
    </row>
    <row r="1195" spans="1:6" ht="23.25">
      <c r="A1195" s="137">
        <v>39</v>
      </c>
      <c r="B1195" s="137" t="s">
        <v>1176</v>
      </c>
      <c r="C1195" s="148" t="s">
        <v>1177</v>
      </c>
      <c r="D1195" s="142">
        <v>6000</v>
      </c>
      <c r="E1195" s="137" t="s">
        <v>759</v>
      </c>
      <c r="F1195" s="145" t="s">
        <v>1151</v>
      </c>
    </row>
    <row r="1196" spans="1:6" ht="23.25">
      <c r="A1196" s="137"/>
      <c r="B1196" s="137"/>
      <c r="C1196" s="138" t="s">
        <v>1178</v>
      </c>
      <c r="D1196" s="142"/>
      <c r="E1196" s="137"/>
      <c r="F1196" s="140"/>
    </row>
    <row r="1197" spans="1:6" ht="23.25">
      <c r="A1197" s="137"/>
      <c r="B1197" s="137"/>
      <c r="C1197" s="140"/>
      <c r="D1197" s="137"/>
      <c r="E1197" s="137"/>
      <c r="F1197" s="140"/>
    </row>
    <row r="1198" spans="1:6" ht="23.25">
      <c r="A1198" s="137">
        <v>40</v>
      </c>
      <c r="B1198" s="137" t="s">
        <v>1179</v>
      </c>
      <c r="C1198" s="148" t="s">
        <v>1182</v>
      </c>
      <c r="D1198" s="142">
        <v>6000</v>
      </c>
      <c r="E1198" s="137" t="s">
        <v>759</v>
      </c>
      <c r="F1198" s="145" t="s">
        <v>1151</v>
      </c>
    </row>
    <row r="1199" spans="1:6" ht="23.25">
      <c r="A1199" s="137"/>
      <c r="B1199" s="137"/>
      <c r="C1199" s="138" t="s">
        <v>1183</v>
      </c>
      <c r="D1199" s="142"/>
      <c r="E1199" s="137"/>
      <c r="F1199" s="140"/>
    </row>
    <row r="1200" spans="1:6" ht="23.25">
      <c r="A1200" s="137"/>
      <c r="B1200" s="137"/>
      <c r="C1200" s="138" t="s">
        <v>1184</v>
      </c>
      <c r="D1200" s="142"/>
      <c r="E1200" s="137"/>
      <c r="F1200" s="140"/>
    </row>
    <row r="1201" spans="1:6" ht="23.25">
      <c r="A1201" s="137"/>
      <c r="B1201" s="137"/>
      <c r="C1201" s="140"/>
      <c r="D1201" s="142"/>
      <c r="E1201" s="137"/>
      <c r="F1201" s="140"/>
    </row>
    <row r="1202" spans="1:6" ht="23.25">
      <c r="A1202" s="137">
        <v>41</v>
      </c>
      <c r="B1202" s="137" t="s">
        <v>1185</v>
      </c>
      <c r="C1202" s="148" t="s">
        <v>1186</v>
      </c>
      <c r="D1202" s="142">
        <v>6000</v>
      </c>
      <c r="E1202" s="137" t="s">
        <v>759</v>
      </c>
      <c r="F1202" s="145" t="s">
        <v>1151</v>
      </c>
    </row>
    <row r="1203" spans="1:6" ht="23.25">
      <c r="A1203" s="137"/>
      <c r="B1203" s="137"/>
      <c r="C1203" s="138" t="s">
        <v>1187</v>
      </c>
      <c r="D1203" s="137"/>
      <c r="E1203" s="137"/>
      <c r="F1203" s="140"/>
    </row>
    <row r="1204" spans="1:6" ht="23.25">
      <c r="A1204" s="137"/>
      <c r="B1204" s="137"/>
      <c r="C1204" s="138" t="s">
        <v>1188</v>
      </c>
      <c r="D1204" s="142"/>
      <c r="E1204" s="137"/>
      <c r="F1204" s="140"/>
    </row>
    <row r="1205" spans="1:6" ht="23.25">
      <c r="A1205" s="137"/>
      <c r="B1205" s="137"/>
      <c r="C1205" s="138"/>
      <c r="D1205" s="142"/>
      <c r="E1205" s="137"/>
      <c r="F1205" s="140"/>
    </row>
    <row r="1206" spans="1:6" ht="23.25">
      <c r="A1206" s="137">
        <v>42</v>
      </c>
      <c r="B1206" s="137" t="s">
        <v>1189</v>
      </c>
      <c r="C1206" s="138" t="s">
        <v>1190</v>
      </c>
      <c r="D1206" s="142">
        <v>400</v>
      </c>
      <c r="E1206" s="137" t="s">
        <v>759</v>
      </c>
      <c r="F1206" s="145" t="s">
        <v>1151</v>
      </c>
    </row>
    <row r="1207" spans="1:6" ht="23.25">
      <c r="A1207" s="137"/>
      <c r="B1207" s="137"/>
      <c r="C1207" s="138" t="s">
        <v>1191</v>
      </c>
      <c r="D1207" s="142"/>
      <c r="E1207" s="137"/>
      <c r="F1207" s="140"/>
    </row>
    <row r="1208" spans="1:6" ht="23.25">
      <c r="A1208" s="137"/>
      <c r="B1208" s="137"/>
      <c r="C1208" s="138" t="s">
        <v>1184</v>
      </c>
      <c r="D1208" s="142"/>
      <c r="E1208" s="137"/>
      <c r="F1208" s="140"/>
    </row>
    <row r="1209" spans="1:6" ht="23.25">
      <c r="A1209" s="137"/>
      <c r="B1209" s="137"/>
      <c r="C1209" s="138"/>
      <c r="D1209" s="142"/>
      <c r="E1209" s="137"/>
      <c r="F1209" s="140"/>
    </row>
    <row r="1210" spans="1:6" ht="23.25">
      <c r="A1210" s="137">
        <v>43</v>
      </c>
      <c r="B1210" s="137" t="s">
        <v>1192</v>
      </c>
      <c r="C1210" s="140" t="s">
        <v>1193</v>
      </c>
      <c r="D1210" s="142">
        <v>5000</v>
      </c>
      <c r="E1210" s="137" t="s">
        <v>759</v>
      </c>
      <c r="F1210" s="145" t="s">
        <v>1151</v>
      </c>
    </row>
    <row r="1211" spans="1:6" ht="23.25">
      <c r="A1211" s="137">
        <v>44</v>
      </c>
      <c r="B1211" s="137" t="s">
        <v>1194</v>
      </c>
      <c r="C1211" s="148" t="s">
        <v>1195</v>
      </c>
      <c r="D1211" s="142">
        <v>13980</v>
      </c>
      <c r="E1211" s="137" t="s">
        <v>759</v>
      </c>
      <c r="F1211" s="145" t="s">
        <v>1151</v>
      </c>
    </row>
    <row r="1212" spans="1:6" ht="23.25">
      <c r="A1212" s="137"/>
      <c r="B1212" s="137"/>
      <c r="C1212" s="138" t="s">
        <v>1196</v>
      </c>
      <c r="D1212" s="142"/>
      <c r="E1212" s="137"/>
      <c r="F1212" s="140"/>
    </row>
    <row r="1213" spans="1:6" ht="23.25">
      <c r="A1213" s="137"/>
      <c r="B1213" s="137"/>
      <c r="C1213" s="138"/>
      <c r="D1213" s="142"/>
      <c r="E1213" s="137"/>
      <c r="F1213" s="140"/>
    </row>
    <row r="1214" spans="1:6" ht="23.25">
      <c r="A1214" s="137">
        <v>45</v>
      </c>
      <c r="B1214" s="137" t="s">
        <v>1197</v>
      </c>
      <c r="C1214" s="148" t="s">
        <v>1198</v>
      </c>
      <c r="D1214" s="142">
        <v>3980</v>
      </c>
      <c r="E1214" s="137" t="s">
        <v>759</v>
      </c>
      <c r="F1214" s="145" t="s">
        <v>1151</v>
      </c>
    </row>
    <row r="1215" spans="1:6" ht="23.25">
      <c r="A1215" s="137"/>
      <c r="B1215" s="137"/>
      <c r="C1215" s="138" t="s">
        <v>1199</v>
      </c>
      <c r="D1215" s="142"/>
      <c r="E1215" s="137"/>
      <c r="F1215" s="145"/>
    </row>
    <row r="1216" spans="1:6" ht="23.25">
      <c r="A1216" s="137"/>
      <c r="B1216" s="137"/>
      <c r="C1216" s="138" t="s">
        <v>1200</v>
      </c>
      <c r="D1216" s="142"/>
      <c r="E1216" s="137"/>
      <c r="F1216" s="140"/>
    </row>
    <row r="1217" spans="1:6" ht="23.25">
      <c r="A1217" s="137"/>
      <c r="B1217" s="137"/>
      <c r="C1217" s="138"/>
      <c r="D1217" s="149"/>
      <c r="E1217" s="137"/>
      <c r="F1217" s="140"/>
    </row>
    <row r="1218" spans="1:6" ht="23.25">
      <c r="A1218" s="137">
        <v>46</v>
      </c>
      <c r="B1218" s="137" t="s">
        <v>1201</v>
      </c>
      <c r="C1218" s="148" t="s">
        <v>1202</v>
      </c>
      <c r="D1218" s="142">
        <v>1800</v>
      </c>
      <c r="E1218" s="137" t="s">
        <v>759</v>
      </c>
      <c r="F1218" s="145" t="s">
        <v>1151</v>
      </c>
    </row>
    <row r="1219" spans="1:6" ht="23.25">
      <c r="A1219" s="137"/>
      <c r="B1219" s="137"/>
      <c r="C1219" s="138" t="s">
        <v>860</v>
      </c>
      <c r="D1219" s="142"/>
      <c r="E1219" s="137"/>
      <c r="F1219" s="145"/>
    </row>
    <row r="1220" spans="1:6" ht="23.25">
      <c r="A1220" s="137"/>
      <c r="B1220" s="137"/>
      <c r="C1220" s="138"/>
      <c r="D1220" s="137"/>
      <c r="E1220" s="137"/>
      <c r="F1220" s="140"/>
    </row>
    <row r="1221" spans="1:6" ht="23.25">
      <c r="A1221" s="137">
        <v>47</v>
      </c>
      <c r="B1221" s="137" t="s">
        <v>1203</v>
      </c>
      <c r="C1221" s="148" t="s">
        <v>1204</v>
      </c>
      <c r="D1221" s="142">
        <v>1990</v>
      </c>
      <c r="E1221" s="137" t="s">
        <v>759</v>
      </c>
      <c r="F1221" s="145" t="s">
        <v>1151</v>
      </c>
    </row>
    <row r="1222" spans="1:6" ht="23.25">
      <c r="A1222" s="137"/>
      <c r="B1222" s="137"/>
      <c r="C1222" s="138" t="s">
        <v>1205</v>
      </c>
      <c r="D1222" s="137"/>
      <c r="E1222" s="137"/>
      <c r="F1222" s="140"/>
    </row>
    <row r="1223" spans="1:6" ht="23.25">
      <c r="A1223" s="137"/>
      <c r="B1223" s="137"/>
      <c r="C1223" s="138" t="s">
        <v>1206</v>
      </c>
      <c r="D1223" s="137"/>
      <c r="E1223" s="137"/>
      <c r="F1223" s="140"/>
    </row>
    <row r="1224" spans="1:6" ht="23.25">
      <c r="A1224" s="137"/>
      <c r="B1224" s="137"/>
      <c r="C1224" s="138"/>
      <c r="D1224" s="142"/>
      <c r="E1224" s="137"/>
      <c r="F1224" s="140"/>
    </row>
    <row r="1225" spans="1:8" ht="23.25">
      <c r="A1225" s="137">
        <v>48</v>
      </c>
      <c r="B1225" s="137" t="s">
        <v>1207</v>
      </c>
      <c r="C1225" s="148" t="s">
        <v>1208</v>
      </c>
      <c r="D1225" s="142">
        <v>4990</v>
      </c>
      <c r="E1225" s="137" t="s">
        <v>759</v>
      </c>
      <c r="F1225" s="145" t="s">
        <v>1151</v>
      </c>
      <c r="H1225" s="153">
        <f>SUM(D1195:D1225)</f>
        <v>50140</v>
      </c>
    </row>
    <row r="1226" spans="1:6" ht="23.25">
      <c r="A1226" s="137"/>
      <c r="B1226" s="137"/>
      <c r="C1226" s="138" t="s">
        <v>1209</v>
      </c>
      <c r="D1226" s="142"/>
      <c r="E1226" s="137"/>
      <c r="F1226" s="140"/>
    </row>
    <row r="1227" spans="1:6" ht="26.25">
      <c r="A1227" s="309" t="s">
        <v>1074</v>
      </c>
      <c r="B1227" s="309"/>
      <c r="C1227" s="309"/>
      <c r="D1227" s="309"/>
      <c r="E1227" s="309"/>
      <c r="F1227" s="309"/>
    </row>
    <row r="1228" spans="1:6" ht="23.25">
      <c r="A1228" s="136" t="s">
        <v>751</v>
      </c>
      <c r="B1228" s="136" t="s">
        <v>752</v>
      </c>
      <c r="C1228" s="136" t="s">
        <v>753</v>
      </c>
      <c r="D1228" s="136" t="s">
        <v>754</v>
      </c>
      <c r="E1228" s="136" t="s">
        <v>755</v>
      </c>
      <c r="F1228" s="136" t="s">
        <v>756</v>
      </c>
    </row>
    <row r="1229" spans="1:6" ht="23.25">
      <c r="A1229" s="137"/>
      <c r="B1229" s="137"/>
      <c r="C1229" s="138"/>
      <c r="D1229" s="137"/>
      <c r="E1229" s="137"/>
      <c r="F1229" s="140"/>
    </row>
    <row r="1230" spans="1:6" ht="23.25">
      <c r="A1230" s="137">
        <v>49</v>
      </c>
      <c r="B1230" s="137" t="s">
        <v>1210</v>
      </c>
      <c r="C1230" s="148" t="s">
        <v>1211</v>
      </c>
      <c r="D1230" s="142">
        <v>950</v>
      </c>
      <c r="E1230" s="137" t="s">
        <v>759</v>
      </c>
      <c r="F1230" s="145" t="s">
        <v>1151</v>
      </c>
    </row>
    <row r="1231" spans="1:6" ht="23.25">
      <c r="A1231" s="137"/>
      <c r="B1231" s="137"/>
      <c r="C1231" s="138" t="s">
        <v>1212</v>
      </c>
      <c r="D1231" s="142"/>
      <c r="E1231" s="137"/>
      <c r="F1231" s="140"/>
    </row>
    <row r="1232" spans="1:6" ht="23.25">
      <c r="A1232" s="137"/>
      <c r="B1232" s="137"/>
      <c r="C1232" s="138" t="s">
        <v>1213</v>
      </c>
      <c r="D1232" s="142"/>
      <c r="E1232" s="137"/>
      <c r="F1232" s="140"/>
    </row>
    <row r="1233" spans="1:6" ht="23.25">
      <c r="A1233" s="137"/>
      <c r="B1233" s="137"/>
      <c r="C1233" s="138" t="s">
        <v>1214</v>
      </c>
      <c r="D1233" s="142"/>
      <c r="E1233" s="137"/>
      <c r="F1233" s="140"/>
    </row>
    <row r="1234" spans="1:6" ht="23.25">
      <c r="A1234" s="137"/>
      <c r="B1234" s="137"/>
      <c r="C1234" s="138" t="s">
        <v>1215</v>
      </c>
      <c r="D1234" s="142"/>
      <c r="E1234" s="137"/>
      <c r="F1234" s="140"/>
    </row>
    <row r="1235" spans="1:6" ht="23.25">
      <c r="A1235" s="137"/>
      <c r="B1235" s="137"/>
      <c r="C1235" s="138"/>
      <c r="D1235" s="142"/>
      <c r="E1235" s="137"/>
      <c r="F1235" s="140"/>
    </row>
    <row r="1236" spans="1:6" ht="23.25">
      <c r="A1236" s="137">
        <v>50</v>
      </c>
      <c r="B1236" s="137" t="s">
        <v>1216</v>
      </c>
      <c r="C1236" s="150" t="s">
        <v>1217</v>
      </c>
      <c r="D1236" s="142">
        <v>8000</v>
      </c>
      <c r="E1236" s="137" t="s">
        <v>759</v>
      </c>
      <c r="F1236" s="145" t="s">
        <v>1151</v>
      </c>
    </row>
    <row r="1237" spans="1:6" ht="23.25">
      <c r="A1237" s="137"/>
      <c r="B1237" s="137"/>
      <c r="C1237" s="138"/>
      <c r="D1237" s="142"/>
      <c r="E1237" s="137"/>
      <c r="F1237" s="145"/>
    </row>
    <row r="1238" spans="1:8" ht="23.25">
      <c r="A1238" s="137">
        <v>51</v>
      </c>
      <c r="B1238" s="137" t="s">
        <v>1218</v>
      </c>
      <c r="C1238" s="138" t="s">
        <v>1219</v>
      </c>
      <c r="D1238" s="142">
        <v>12000</v>
      </c>
      <c r="E1238" s="137" t="s">
        <v>759</v>
      </c>
      <c r="F1238" s="145" t="s">
        <v>1151</v>
      </c>
      <c r="H1238" s="153">
        <f>SUM(D1230:D1238)</f>
        <v>20950</v>
      </c>
    </row>
    <row r="1239" spans="1:8" ht="23.25">
      <c r="A1239" s="137"/>
      <c r="B1239" s="137"/>
      <c r="C1239" s="138"/>
      <c r="D1239" s="142"/>
      <c r="E1239" s="137"/>
      <c r="F1239" s="140"/>
      <c r="H1239" s="67">
        <f>H1086+H1121+H1156+H1191+H1225+H1238</f>
        <v>568490</v>
      </c>
    </row>
    <row r="1240" spans="1:8" ht="24" thickBot="1">
      <c r="A1240" s="307" t="s">
        <v>569</v>
      </c>
      <c r="B1240" s="307"/>
      <c r="C1240" s="151" t="s">
        <v>1220</v>
      </c>
      <c r="D1240" s="152">
        <v>568490</v>
      </c>
      <c r="E1240" s="135"/>
      <c r="F1240" s="151"/>
      <c r="H1240" s="67">
        <f>D35+D70+D105+D140+D175+D210+D245+D285+D361+D764+D873+D1047+D1240</f>
        <v>8425920.5</v>
      </c>
    </row>
    <row r="1241" spans="1:6" ht="24" thickTop="1">
      <c r="A1241" s="135"/>
      <c r="B1241" s="135"/>
      <c r="C1241" s="151"/>
      <c r="D1241" s="135"/>
      <c r="E1241" s="135"/>
      <c r="F1241" s="151"/>
    </row>
    <row r="1242" spans="1:6" ht="23.25">
      <c r="A1242" s="135"/>
      <c r="B1242" s="135"/>
      <c r="C1242" s="151"/>
      <c r="D1242" s="135"/>
      <c r="E1242" s="135"/>
      <c r="F1242" s="151"/>
    </row>
    <row r="1264" spans="1:6" ht="26.25">
      <c r="A1264" s="309" t="s">
        <v>1100</v>
      </c>
      <c r="B1264" s="309"/>
      <c r="C1264" s="309"/>
      <c r="D1264" s="309"/>
      <c r="E1264" s="309"/>
      <c r="F1264" s="309"/>
    </row>
    <row r="1265" spans="1:6" ht="23.25">
      <c r="A1265" s="136" t="s">
        <v>751</v>
      </c>
      <c r="B1265" s="136" t="s">
        <v>752</v>
      </c>
      <c r="C1265" s="136" t="s">
        <v>753</v>
      </c>
      <c r="D1265" s="136" t="s">
        <v>754</v>
      </c>
      <c r="E1265" s="136" t="s">
        <v>755</v>
      </c>
      <c r="F1265" s="136" t="s">
        <v>756</v>
      </c>
    </row>
    <row r="1266" spans="1:6" ht="23.25">
      <c r="A1266" s="137"/>
      <c r="B1266" s="137"/>
      <c r="C1266" s="140"/>
      <c r="D1266" s="137"/>
      <c r="E1266" s="137"/>
      <c r="F1266" s="140"/>
    </row>
    <row r="1267" spans="1:6" ht="23.25">
      <c r="A1267" s="137">
        <v>1</v>
      </c>
      <c r="B1267" s="137" t="s">
        <v>722</v>
      </c>
      <c r="C1267" s="148" t="s">
        <v>1050</v>
      </c>
      <c r="D1267" s="142">
        <v>11800</v>
      </c>
      <c r="E1267" s="137" t="s">
        <v>1054</v>
      </c>
      <c r="F1267" s="145"/>
    </row>
    <row r="1268" spans="1:6" ht="23.25">
      <c r="A1268" s="137"/>
      <c r="B1268" s="137"/>
      <c r="C1268" s="138" t="s">
        <v>1051</v>
      </c>
      <c r="D1268" s="142"/>
      <c r="E1268" s="137"/>
      <c r="F1268" s="140"/>
    </row>
    <row r="1269" spans="1:6" ht="23.25">
      <c r="A1269" s="137"/>
      <c r="B1269" s="137"/>
      <c r="C1269" s="140"/>
      <c r="D1269" s="137"/>
      <c r="E1269" s="137"/>
      <c r="F1269" s="140"/>
    </row>
    <row r="1270" spans="1:6" ht="23.25">
      <c r="A1270" s="137">
        <v>2</v>
      </c>
      <c r="B1270" s="137" t="s">
        <v>723</v>
      </c>
      <c r="C1270" s="148" t="s">
        <v>1052</v>
      </c>
      <c r="D1270" s="142">
        <v>9500</v>
      </c>
      <c r="E1270" s="137" t="s">
        <v>1054</v>
      </c>
      <c r="F1270" s="145"/>
    </row>
    <row r="1271" spans="1:6" ht="23.25">
      <c r="A1271" s="137"/>
      <c r="B1271" s="137"/>
      <c r="C1271" s="138"/>
      <c r="D1271" s="142"/>
      <c r="E1271" s="137"/>
      <c r="F1271" s="140"/>
    </row>
    <row r="1272" spans="1:6" ht="23.25">
      <c r="A1272" s="137">
        <v>3</v>
      </c>
      <c r="B1272" s="137" t="s">
        <v>724</v>
      </c>
      <c r="C1272" s="138" t="s">
        <v>1053</v>
      </c>
      <c r="D1272" s="142">
        <v>6000</v>
      </c>
      <c r="E1272" s="137" t="s">
        <v>1054</v>
      </c>
      <c r="F1272" s="140"/>
    </row>
    <row r="1273" spans="1:6" ht="23.25">
      <c r="A1273" s="137"/>
      <c r="B1273" s="137"/>
      <c r="C1273" s="140"/>
      <c r="D1273" s="142"/>
      <c r="E1273" s="137"/>
      <c r="F1273" s="140"/>
    </row>
    <row r="1274" spans="1:6" ht="23.25">
      <c r="A1274" s="137">
        <v>4</v>
      </c>
      <c r="B1274" s="137" t="s">
        <v>882</v>
      </c>
      <c r="C1274" s="138" t="s">
        <v>1055</v>
      </c>
      <c r="D1274" s="142">
        <v>9450</v>
      </c>
      <c r="E1274" s="137" t="s">
        <v>1054</v>
      </c>
      <c r="F1274" s="140"/>
    </row>
    <row r="1275" spans="1:6" ht="23.25">
      <c r="A1275" s="137"/>
      <c r="B1275" s="137"/>
      <c r="C1275" s="138" t="s">
        <v>1057</v>
      </c>
      <c r="D1275" s="142"/>
      <c r="E1275" s="137"/>
      <c r="F1275" s="145"/>
    </row>
    <row r="1276" spans="1:6" ht="23.25">
      <c r="A1276" s="137"/>
      <c r="B1276" s="137"/>
      <c r="C1276" s="138"/>
      <c r="D1276" s="142"/>
      <c r="E1276" s="137"/>
      <c r="F1276" s="140"/>
    </row>
    <row r="1277" spans="1:6" ht="23.25">
      <c r="A1277" s="137">
        <v>5</v>
      </c>
      <c r="B1277" s="137" t="s">
        <v>869</v>
      </c>
      <c r="C1277" s="138" t="s">
        <v>1056</v>
      </c>
      <c r="D1277" s="142">
        <v>1340</v>
      </c>
      <c r="E1277" s="137" t="s">
        <v>1054</v>
      </c>
      <c r="F1277" s="140"/>
    </row>
    <row r="1278" spans="1:6" ht="23.25">
      <c r="A1278" s="137"/>
      <c r="B1278" s="137"/>
      <c r="C1278" s="138"/>
      <c r="D1278" s="142"/>
      <c r="E1278" s="137"/>
      <c r="F1278" s="140"/>
    </row>
    <row r="1279" spans="1:6" ht="23.25">
      <c r="A1279" s="137">
        <v>6</v>
      </c>
      <c r="B1279" s="137" t="s">
        <v>883</v>
      </c>
      <c r="C1279" s="140" t="s">
        <v>1058</v>
      </c>
      <c r="D1279" s="142">
        <v>6090</v>
      </c>
      <c r="E1279" s="137" t="s">
        <v>1054</v>
      </c>
      <c r="F1279" s="145"/>
    </row>
    <row r="1280" spans="1:6" ht="23.25">
      <c r="A1280" s="137"/>
      <c r="B1280" s="137"/>
      <c r="C1280" s="148" t="s">
        <v>1059</v>
      </c>
      <c r="D1280" s="142"/>
      <c r="E1280" s="137"/>
      <c r="F1280" s="145"/>
    </row>
    <row r="1281" spans="1:6" ht="23.25">
      <c r="A1281" s="137"/>
      <c r="B1281" s="137"/>
      <c r="C1281" s="138"/>
      <c r="D1281" s="142"/>
      <c r="E1281" s="137"/>
      <c r="F1281" s="140"/>
    </row>
    <row r="1282" spans="1:6" ht="23.25">
      <c r="A1282" s="137">
        <v>7</v>
      </c>
      <c r="B1282" s="137" t="s">
        <v>870</v>
      </c>
      <c r="C1282" s="138" t="s">
        <v>1060</v>
      </c>
      <c r="D1282" s="142">
        <v>5300</v>
      </c>
      <c r="E1282" s="137" t="s">
        <v>1101</v>
      </c>
      <c r="F1282" s="145" t="s">
        <v>1077</v>
      </c>
    </row>
    <row r="1283" spans="1:6" ht="23.25">
      <c r="A1283" s="137">
        <v>8</v>
      </c>
      <c r="B1283" s="137" t="s">
        <v>871</v>
      </c>
      <c r="C1283" s="138" t="s">
        <v>1060</v>
      </c>
      <c r="D1283" s="142">
        <v>5300</v>
      </c>
      <c r="E1283" s="137" t="s">
        <v>1101</v>
      </c>
      <c r="F1283" s="145" t="s">
        <v>1077</v>
      </c>
    </row>
    <row r="1284" spans="1:6" ht="23.25">
      <c r="A1284" s="137">
        <v>9</v>
      </c>
      <c r="B1284" s="137" t="s">
        <v>872</v>
      </c>
      <c r="C1284" s="138" t="s">
        <v>1060</v>
      </c>
      <c r="D1284" s="142">
        <v>5300</v>
      </c>
      <c r="E1284" s="137" t="s">
        <v>1101</v>
      </c>
      <c r="F1284" s="145" t="s">
        <v>1077</v>
      </c>
    </row>
    <row r="1285" spans="1:6" ht="23.25">
      <c r="A1285" s="137">
        <v>10</v>
      </c>
      <c r="B1285" s="137" t="s">
        <v>873</v>
      </c>
      <c r="C1285" s="138" t="s">
        <v>1060</v>
      </c>
      <c r="D1285" s="142">
        <v>5300</v>
      </c>
      <c r="E1285" s="137" t="s">
        <v>1101</v>
      </c>
      <c r="F1285" s="145" t="s">
        <v>1077</v>
      </c>
    </row>
    <row r="1286" spans="1:6" ht="23.25">
      <c r="A1286" s="137">
        <v>11</v>
      </c>
      <c r="B1286" s="137" t="s">
        <v>874</v>
      </c>
      <c r="C1286" s="138" t="s">
        <v>1060</v>
      </c>
      <c r="D1286" s="142">
        <v>5300</v>
      </c>
      <c r="E1286" s="137" t="s">
        <v>1101</v>
      </c>
      <c r="F1286" s="145" t="s">
        <v>1077</v>
      </c>
    </row>
    <row r="1287" spans="1:6" ht="23.25">
      <c r="A1287" s="137">
        <v>12</v>
      </c>
      <c r="B1287" s="137" t="s">
        <v>875</v>
      </c>
      <c r="C1287" s="138" t="s">
        <v>1060</v>
      </c>
      <c r="D1287" s="142">
        <v>5300</v>
      </c>
      <c r="E1287" s="137" t="s">
        <v>1101</v>
      </c>
      <c r="F1287" s="145" t="s">
        <v>1077</v>
      </c>
    </row>
    <row r="1288" spans="1:6" ht="23.25">
      <c r="A1288" s="137"/>
      <c r="B1288" s="137"/>
      <c r="C1288" s="138"/>
      <c r="D1288" s="142"/>
      <c r="E1288" s="137"/>
      <c r="F1288" s="145"/>
    </row>
    <row r="1289" spans="1:6" ht="23.25">
      <c r="A1289" s="137">
        <v>13</v>
      </c>
      <c r="B1289" s="137" t="s">
        <v>876</v>
      </c>
      <c r="C1289" s="138" t="s">
        <v>1060</v>
      </c>
      <c r="D1289" s="142">
        <v>5300</v>
      </c>
      <c r="E1289" s="137" t="s">
        <v>1101</v>
      </c>
      <c r="F1289" s="145" t="s">
        <v>1061</v>
      </c>
    </row>
    <row r="1290" spans="1:6" ht="23.25">
      <c r="A1290" s="137">
        <v>14</v>
      </c>
      <c r="B1290" s="137" t="s">
        <v>877</v>
      </c>
      <c r="C1290" s="138" t="s">
        <v>1060</v>
      </c>
      <c r="D1290" s="142">
        <v>5300</v>
      </c>
      <c r="E1290" s="137" t="s">
        <v>1101</v>
      </c>
      <c r="F1290" s="145" t="s">
        <v>1061</v>
      </c>
    </row>
    <row r="1291" spans="1:6" ht="23.25">
      <c r="A1291" s="137">
        <v>15</v>
      </c>
      <c r="B1291" s="137" t="s">
        <v>878</v>
      </c>
      <c r="C1291" s="138" t="s">
        <v>1060</v>
      </c>
      <c r="D1291" s="142">
        <v>5300</v>
      </c>
      <c r="E1291" s="137" t="s">
        <v>1101</v>
      </c>
      <c r="F1291" s="145" t="s">
        <v>1061</v>
      </c>
    </row>
    <row r="1292" spans="1:6" ht="23.25">
      <c r="A1292" s="137"/>
      <c r="B1292" s="137"/>
      <c r="C1292" s="138"/>
      <c r="D1292" s="137"/>
      <c r="E1292" s="137"/>
      <c r="F1292" s="140"/>
    </row>
    <row r="1293" spans="1:6" ht="23.25">
      <c r="A1293" s="137">
        <v>16</v>
      </c>
      <c r="B1293" s="137" t="s">
        <v>884</v>
      </c>
      <c r="C1293" s="148" t="s">
        <v>1062</v>
      </c>
      <c r="D1293" s="142">
        <v>6600</v>
      </c>
      <c r="E1293" s="137" t="s">
        <v>1101</v>
      </c>
      <c r="F1293" s="145" t="s">
        <v>1061</v>
      </c>
    </row>
    <row r="1294" spans="1:6" ht="23.25">
      <c r="A1294" s="137"/>
      <c r="B1294" s="137"/>
      <c r="C1294" s="138"/>
      <c r="D1294" s="142"/>
      <c r="E1294" s="137"/>
      <c r="F1294" s="145"/>
    </row>
    <row r="1295" spans="1:6" ht="23.25">
      <c r="A1295" s="137">
        <v>17</v>
      </c>
      <c r="B1295" s="137" t="s">
        <v>885</v>
      </c>
      <c r="C1295" s="148" t="s">
        <v>1062</v>
      </c>
      <c r="D1295" s="142">
        <v>6600</v>
      </c>
      <c r="E1295" s="137" t="s">
        <v>1101</v>
      </c>
      <c r="F1295" s="145" t="s">
        <v>1063</v>
      </c>
    </row>
    <row r="1296" spans="1:6" ht="23.25">
      <c r="A1296" s="137"/>
      <c r="B1296" s="137"/>
      <c r="C1296" s="148"/>
      <c r="D1296" s="142"/>
      <c r="E1296" s="137"/>
      <c r="F1296" s="145"/>
    </row>
    <row r="1297" spans="1:6" ht="23.25">
      <c r="A1297" s="137"/>
      <c r="B1297" s="137"/>
      <c r="C1297" s="138"/>
      <c r="D1297" s="142"/>
      <c r="E1297" s="137"/>
      <c r="F1297" s="140"/>
    </row>
    <row r="1298" spans="1:6" ht="23.25">
      <c r="A1298" s="137"/>
      <c r="B1298" s="137"/>
      <c r="C1298" s="148"/>
      <c r="D1298" s="142"/>
      <c r="E1298" s="137"/>
      <c r="F1298" s="145"/>
    </row>
    <row r="1299" spans="1:6" ht="26.25">
      <c r="A1299" s="309" t="s">
        <v>1100</v>
      </c>
      <c r="B1299" s="309"/>
      <c r="C1299" s="309"/>
      <c r="D1299" s="309"/>
      <c r="E1299" s="309"/>
      <c r="F1299" s="309"/>
    </row>
    <row r="1300" spans="1:6" ht="23.25">
      <c r="A1300" s="136" t="s">
        <v>751</v>
      </c>
      <c r="B1300" s="136" t="s">
        <v>752</v>
      </c>
      <c r="C1300" s="136" t="s">
        <v>753</v>
      </c>
      <c r="D1300" s="136" t="s">
        <v>754</v>
      </c>
      <c r="E1300" s="136" t="s">
        <v>755</v>
      </c>
      <c r="F1300" s="136" t="s">
        <v>756</v>
      </c>
    </row>
    <row r="1301" spans="1:6" ht="23.25">
      <c r="A1301" s="137"/>
      <c r="B1301" s="137"/>
      <c r="C1301" s="148"/>
      <c r="D1301" s="142"/>
      <c r="E1301" s="137"/>
      <c r="F1301" s="145"/>
    </row>
    <row r="1302" spans="1:6" ht="23.25">
      <c r="A1302" s="137">
        <v>18</v>
      </c>
      <c r="B1302" s="137" t="s">
        <v>879</v>
      </c>
      <c r="C1302" s="138" t="s">
        <v>1064</v>
      </c>
      <c r="D1302" s="142">
        <v>5900</v>
      </c>
      <c r="E1302" s="137" t="s">
        <v>1101</v>
      </c>
      <c r="F1302" s="145" t="s">
        <v>1077</v>
      </c>
    </row>
    <row r="1303" spans="1:6" ht="23.25">
      <c r="A1303" s="137">
        <v>19</v>
      </c>
      <c r="B1303" s="137" t="s">
        <v>880</v>
      </c>
      <c r="C1303" s="138" t="s">
        <v>1064</v>
      </c>
      <c r="D1303" s="142">
        <v>5900</v>
      </c>
      <c r="E1303" s="137" t="s">
        <v>1101</v>
      </c>
      <c r="F1303" s="157" t="s">
        <v>1054</v>
      </c>
    </row>
    <row r="1304" spans="1:6" ht="23.25">
      <c r="A1304" s="137"/>
      <c r="B1304" s="137"/>
      <c r="C1304" s="140"/>
      <c r="D1304" s="142"/>
      <c r="E1304" s="137"/>
      <c r="F1304" s="140"/>
    </row>
    <row r="1305" spans="1:6" ht="23.25">
      <c r="A1305" s="137">
        <v>20</v>
      </c>
      <c r="B1305" s="137" t="s">
        <v>886</v>
      </c>
      <c r="C1305" s="148" t="s">
        <v>1065</v>
      </c>
      <c r="D1305" s="142">
        <v>2190</v>
      </c>
      <c r="E1305" s="137" t="s">
        <v>1101</v>
      </c>
      <c r="F1305" s="145" t="s">
        <v>1077</v>
      </c>
    </row>
    <row r="1306" spans="1:6" ht="23.25">
      <c r="A1306" s="137">
        <v>21</v>
      </c>
      <c r="B1306" s="137" t="s">
        <v>887</v>
      </c>
      <c r="C1306" s="148" t="s">
        <v>1065</v>
      </c>
      <c r="D1306" s="142">
        <v>2190</v>
      </c>
      <c r="E1306" s="137" t="s">
        <v>1101</v>
      </c>
      <c r="F1306" s="145" t="s">
        <v>1077</v>
      </c>
    </row>
    <row r="1307" spans="1:6" ht="23.25">
      <c r="A1307" s="137">
        <v>22</v>
      </c>
      <c r="B1307" s="137" t="s">
        <v>888</v>
      </c>
      <c r="C1307" s="148" t="s">
        <v>1065</v>
      </c>
      <c r="D1307" s="142">
        <v>2190</v>
      </c>
      <c r="E1307" s="137" t="s">
        <v>1101</v>
      </c>
      <c r="F1307" s="145" t="s">
        <v>1077</v>
      </c>
    </row>
    <row r="1308" spans="1:6" ht="23.25">
      <c r="A1308" s="137"/>
      <c r="B1308" s="137"/>
      <c r="C1308" s="138"/>
      <c r="D1308" s="142"/>
      <c r="E1308" s="137"/>
      <c r="F1308" s="140"/>
    </row>
    <row r="1309" spans="1:6" ht="23.25">
      <c r="A1309" s="137">
        <v>23</v>
      </c>
      <c r="B1309" s="137" t="s">
        <v>889</v>
      </c>
      <c r="C1309" s="156" t="s">
        <v>1066</v>
      </c>
      <c r="D1309" s="142">
        <v>1800</v>
      </c>
      <c r="E1309" s="137" t="s">
        <v>1101</v>
      </c>
      <c r="F1309" s="145" t="s">
        <v>1077</v>
      </c>
    </row>
    <row r="1310" spans="1:6" ht="23.25">
      <c r="A1310" s="137">
        <v>24</v>
      </c>
      <c r="B1310" s="137" t="s">
        <v>890</v>
      </c>
      <c r="C1310" s="156" t="s">
        <v>1066</v>
      </c>
      <c r="D1310" s="142">
        <v>1800</v>
      </c>
      <c r="E1310" s="137" t="s">
        <v>1101</v>
      </c>
      <c r="F1310" s="145" t="s">
        <v>1077</v>
      </c>
    </row>
    <row r="1311" spans="1:6" ht="23.25">
      <c r="A1311" s="137">
        <v>25</v>
      </c>
      <c r="B1311" s="137" t="s">
        <v>891</v>
      </c>
      <c r="C1311" s="156" t="s">
        <v>1066</v>
      </c>
      <c r="D1311" s="142">
        <v>1800</v>
      </c>
      <c r="E1311" s="137" t="s">
        <v>1101</v>
      </c>
      <c r="F1311" s="145" t="s">
        <v>1077</v>
      </c>
    </row>
    <row r="1312" spans="1:6" ht="23.25">
      <c r="A1312" s="137">
        <v>26</v>
      </c>
      <c r="B1312" s="137" t="s">
        <v>892</v>
      </c>
      <c r="C1312" s="156" t="s">
        <v>1066</v>
      </c>
      <c r="D1312" s="142">
        <v>1800</v>
      </c>
      <c r="E1312" s="137" t="s">
        <v>1101</v>
      </c>
      <c r="F1312" s="145" t="s">
        <v>1077</v>
      </c>
    </row>
    <row r="1313" spans="1:6" ht="23.25">
      <c r="A1313" s="137">
        <v>27</v>
      </c>
      <c r="B1313" s="137" t="s">
        <v>893</v>
      </c>
      <c r="C1313" s="156" t="s">
        <v>1066</v>
      </c>
      <c r="D1313" s="142">
        <v>1800</v>
      </c>
      <c r="E1313" s="137" t="s">
        <v>1101</v>
      </c>
      <c r="F1313" s="145" t="s">
        <v>1077</v>
      </c>
    </row>
    <row r="1314" spans="1:6" ht="23.25">
      <c r="A1314" s="137">
        <v>28</v>
      </c>
      <c r="B1314" s="137" t="s">
        <v>894</v>
      </c>
      <c r="C1314" s="156" t="s">
        <v>1066</v>
      </c>
      <c r="D1314" s="142">
        <v>1800</v>
      </c>
      <c r="E1314" s="137" t="s">
        <v>1101</v>
      </c>
      <c r="F1314" s="145" t="s">
        <v>1077</v>
      </c>
    </row>
    <row r="1315" spans="1:6" ht="23.25">
      <c r="A1315" s="137"/>
      <c r="B1315" s="137"/>
      <c r="C1315" s="138"/>
      <c r="D1315" s="142"/>
      <c r="E1315" s="137"/>
      <c r="F1315" s="140"/>
    </row>
    <row r="1316" spans="1:6" ht="23.25">
      <c r="A1316" s="137">
        <v>29</v>
      </c>
      <c r="B1316" s="137" t="s">
        <v>881</v>
      </c>
      <c r="C1316" s="138" t="s">
        <v>1067</v>
      </c>
      <c r="D1316" s="142">
        <v>11500</v>
      </c>
      <c r="E1316" s="137" t="s">
        <v>1101</v>
      </c>
      <c r="F1316" s="145" t="s">
        <v>1061</v>
      </c>
    </row>
    <row r="1317" spans="1:6" ht="23.25">
      <c r="A1317" s="137"/>
      <c r="B1317" s="137"/>
      <c r="C1317" s="138" t="s">
        <v>1068</v>
      </c>
      <c r="D1317" s="142"/>
      <c r="E1317" s="137"/>
      <c r="F1317" s="145"/>
    </row>
    <row r="1318" spans="1:6" ht="23.25">
      <c r="A1318" s="137"/>
      <c r="B1318" s="137"/>
      <c r="C1318" s="138" t="s">
        <v>1069</v>
      </c>
      <c r="D1318" s="142"/>
      <c r="E1318" s="137"/>
      <c r="F1318" s="145"/>
    </row>
    <row r="1319" spans="1:6" ht="23.25">
      <c r="A1319" s="137"/>
      <c r="B1319" s="137"/>
      <c r="C1319" s="138"/>
      <c r="D1319" s="142"/>
      <c r="E1319" s="137"/>
      <c r="F1319" s="145"/>
    </row>
    <row r="1320" spans="1:6" ht="23.25">
      <c r="A1320" s="137">
        <v>30</v>
      </c>
      <c r="B1320" s="137" t="s">
        <v>895</v>
      </c>
      <c r="C1320" s="138" t="s">
        <v>1070</v>
      </c>
      <c r="D1320" s="142">
        <v>3890</v>
      </c>
      <c r="E1320" s="137" t="s">
        <v>1101</v>
      </c>
      <c r="F1320" s="145" t="s">
        <v>1077</v>
      </c>
    </row>
    <row r="1321" spans="1:6" ht="23.25">
      <c r="A1321" s="137"/>
      <c r="B1321" s="137"/>
      <c r="C1321" s="138" t="s">
        <v>1071</v>
      </c>
      <c r="D1321" s="142"/>
      <c r="E1321" s="137"/>
      <c r="F1321" s="145"/>
    </row>
    <row r="1322" spans="1:6" ht="23.25">
      <c r="A1322" s="137"/>
      <c r="B1322" s="137"/>
      <c r="C1322" s="138"/>
      <c r="D1322" s="142"/>
      <c r="E1322" s="137"/>
      <c r="F1322" s="145"/>
    </row>
    <row r="1323" spans="1:6" ht="23.25">
      <c r="A1323" s="137">
        <v>31</v>
      </c>
      <c r="B1323" s="137" t="s">
        <v>896</v>
      </c>
      <c r="C1323" s="138" t="s">
        <v>868</v>
      </c>
      <c r="D1323" s="142">
        <v>3950</v>
      </c>
      <c r="E1323" s="137" t="s">
        <v>1101</v>
      </c>
      <c r="F1323" s="145" t="s">
        <v>1012</v>
      </c>
    </row>
    <row r="1324" spans="1:6" ht="23.25">
      <c r="A1324" s="137"/>
      <c r="B1324" s="137"/>
      <c r="C1324" s="148"/>
      <c r="D1324" s="142"/>
      <c r="E1324" s="137"/>
      <c r="F1324" s="145"/>
    </row>
    <row r="1325" spans="1:6" ht="23.25">
      <c r="A1325" s="137">
        <v>32</v>
      </c>
      <c r="B1325" s="137" t="s">
        <v>727</v>
      </c>
      <c r="C1325" s="138" t="s">
        <v>864</v>
      </c>
      <c r="D1325" s="142">
        <v>7515</v>
      </c>
      <c r="E1325" s="137" t="s">
        <v>1101</v>
      </c>
      <c r="F1325" s="145" t="s">
        <v>1077</v>
      </c>
    </row>
    <row r="1326" spans="1:6" ht="23.25">
      <c r="A1326" s="137"/>
      <c r="B1326" s="137"/>
      <c r="C1326" s="140" t="s">
        <v>865</v>
      </c>
      <c r="D1326" s="137"/>
      <c r="E1326" s="137"/>
      <c r="F1326" s="140"/>
    </row>
    <row r="1327" spans="1:6" ht="23.25">
      <c r="A1327" s="137"/>
      <c r="B1327" s="137"/>
      <c r="C1327" s="138"/>
      <c r="D1327" s="142"/>
      <c r="E1327" s="137"/>
      <c r="F1327" s="140"/>
    </row>
    <row r="1328" spans="1:6" ht="23.25">
      <c r="A1328" s="137">
        <v>33</v>
      </c>
      <c r="B1328" s="137" t="s">
        <v>725</v>
      </c>
      <c r="C1328" s="138" t="s">
        <v>866</v>
      </c>
      <c r="D1328" s="142">
        <v>3500</v>
      </c>
      <c r="E1328" s="137" t="s">
        <v>1101</v>
      </c>
      <c r="F1328" s="145" t="s">
        <v>1077</v>
      </c>
    </row>
    <row r="1329" spans="1:6" ht="23.25">
      <c r="A1329" s="137"/>
      <c r="B1329" s="137"/>
      <c r="C1329" s="140" t="s">
        <v>867</v>
      </c>
      <c r="D1329" s="137"/>
      <c r="E1329" s="137"/>
      <c r="F1329" s="140"/>
    </row>
    <row r="1330" spans="1:6" ht="23.25">
      <c r="A1330" s="137">
        <v>34</v>
      </c>
      <c r="B1330" s="137" t="s">
        <v>726</v>
      </c>
      <c r="C1330" s="138" t="s">
        <v>866</v>
      </c>
      <c r="D1330" s="142">
        <v>3500</v>
      </c>
      <c r="E1330" s="137" t="s">
        <v>1101</v>
      </c>
      <c r="F1330" s="145" t="s">
        <v>1077</v>
      </c>
    </row>
    <row r="1331" spans="1:6" ht="23.25">
      <c r="A1331" s="137"/>
      <c r="B1331" s="137"/>
      <c r="C1331" s="140" t="s">
        <v>867</v>
      </c>
      <c r="D1331" s="137"/>
      <c r="E1331" s="137"/>
      <c r="F1331" s="140"/>
    </row>
    <row r="1332" spans="1:6" ht="23.25">
      <c r="A1332" s="137"/>
      <c r="B1332" s="137"/>
      <c r="C1332" s="148"/>
      <c r="D1332" s="142"/>
      <c r="E1332" s="137"/>
      <c r="F1332" s="145"/>
    </row>
    <row r="1333" spans="1:6" ht="23.25">
      <c r="A1333" s="137"/>
      <c r="B1333" s="137"/>
      <c r="C1333" s="138"/>
      <c r="D1333" s="142"/>
      <c r="E1333" s="137"/>
      <c r="F1333" s="140"/>
    </row>
    <row r="1334" spans="1:6" ht="26.25">
      <c r="A1334" s="309" t="s">
        <v>1100</v>
      </c>
      <c r="B1334" s="309"/>
      <c r="C1334" s="309"/>
      <c r="D1334" s="309"/>
      <c r="E1334" s="309"/>
      <c r="F1334" s="309"/>
    </row>
    <row r="1335" spans="1:6" ht="23.25">
      <c r="A1335" s="136" t="s">
        <v>751</v>
      </c>
      <c r="B1335" s="136" t="s">
        <v>752</v>
      </c>
      <c r="C1335" s="136" t="s">
        <v>753</v>
      </c>
      <c r="D1335" s="136" t="s">
        <v>754</v>
      </c>
      <c r="E1335" s="136" t="s">
        <v>755</v>
      </c>
      <c r="F1335" s="136" t="s">
        <v>756</v>
      </c>
    </row>
    <row r="1336" spans="1:6" ht="23.25">
      <c r="A1336" s="137"/>
      <c r="B1336" s="137"/>
      <c r="C1336" s="138"/>
      <c r="D1336" s="142"/>
      <c r="E1336" s="137"/>
      <c r="F1336" s="140"/>
    </row>
    <row r="1337" spans="1:6" ht="23.25">
      <c r="A1337" s="137">
        <v>35</v>
      </c>
      <c r="B1337" s="137" t="s">
        <v>1011</v>
      </c>
      <c r="C1337" s="138" t="s">
        <v>1072</v>
      </c>
      <c r="D1337" s="142" t="s">
        <v>231</v>
      </c>
      <c r="E1337" s="137" t="s">
        <v>1101</v>
      </c>
      <c r="F1337" s="145" t="s">
        <v>1077</v>
      </c>
    </row>
    <row r="1338" spans="1:6" ht="23.25">
      <c r="A1338" s="137"/>
      <c r="B1338" s="137"/>
      <c r="C1338" s="207" t="s">
        <v>1045</v>
      </c>
      <c r="D1338" s="142"/>
      <c r="E1338" s="137"/>
      <c r="F1338" s="145"/>
    </row>
    <row r="1339" spans="1:6" ht="23.25">
      <c r="A1339" s="137"/>
      <c r="B1339" s="137"/>
      <c r="C1339" s="207" t="s">
        <v>1046</v>
      </c>
      <c r="D1339" s="142"/>
      <c r="E1339" s="137"/>
      <c r="F1339" s="145"/>
    </row>
    <row r="1340" spans="1:6" ht="23.25">
      <c r="A1340" s="137"/>
      <c r="B1340" s="137"/>
      <c r="C1340" s="138"/>
      <c r="D1340" s="142"/>
      <c r="E1340" s="137"/>
      <c r="F1340" s="145"/>
    </row>
    <row r="1341" spans="1:6" ht="23.25">
      <c r="A1341" s="137">
        <v>36</v>
      </c>
      <c r="B1341" s="137" t="s">
        <v>1010</v>
      </c>
      <c r="C1341" s="138" t="s">
        <v>1073</v>
      </c>
      <c r="D1341" s="142" t="s">
        <v>231</v>
      </c>
      <c r="E1341" s="137" t="s">
        <v>1101</v>
      </c>
      <c r="F1341" s="145" t="s">
        <v>1077</v>
      </c>
    </row>
    <row r="1342" spans="1:6" ht="23.25">
      <c r="A1342" s="137"/>
      <c r="B1342" s="137"/>
      <c r="C1342" s="207" t="s">
        <v>1045</v>
      </c>
      <c r="D1342" s="137"/>
      <c r="E1342" s="137"/>
      <c r="F1342" s="140"/>
    </row>
    <row r="1343" spans="1:6" ht="23.25">
      <c r="A1343" s="137"/>
      <c r="B1343" s="137"/>
      <c r="C1343" s="207" t="s">
        <v>1046</v>
      </c>
      <c r="D1343" s="142"/>
      <c r="E1343" s="137"/>
      <c r="F1343" s="145"/>
    </row>
    <row r="1344" spans="1:6" ht="23.25">
      <c r="A1344" s="137"/>
      <c r="B1344" s="137"/>
      <c r="C1344" s="207"/>
      <c r="D1344" s="142"/>
      <c r="E1344" s="137"/>
      <c r="F1344" s="145"/>
    </row>
    <row r="1345" spans="1:6" ht="23.25">
      <c r="A1345" s="137">
        <v>37</v>
      </c>
      <c r="B1345" s="137" t="s">
        <v>1305</v>
      </c>
      <c r="C1345" s="138" t="s">
        <v>1306</v>
      </c>
      <c r="D1345" s="142">
        <v>1395000</v>
      </c>
      <c r="E1345" s="137" t="s">
        <v>1101</v>
      </c>
      <c r="F1345" s="145" t="s">
        <v>1077</v>
      </c>
    </row>
    <row r="1346" spans="1:6" ht="23.25">
      <c r="A1346" s="137"/>
      <c r="B1346" s="137"/>
      <c r="C1346" s="138" t="s">
        <v>1307</v>
      </c>
      <c r="D1346" s="142"/>
      <c r="E1346" s="137"/>
      <c r="F1346" s="145"/>
    </row>
    <row r="1347" spans="1:6" ht="23.25">
      <c r="A1347" s="137"/>
      <c r="B1347" s="137"/>
      <c r="C1347" s="138" t="s">
        <v>1308</v>
      </c>
      <c r="D1347" s="142"/>
      <c r="E1347" s="137"/>
      <c r="F1347" s="145"/>
    </row>
    <row r="1348" spans="1:6" ht="23.25">
      <c r="A1348" s="137"/>
      <c r="B1348" s="137"/>
      <c r="C1348" s="148" t="s">
        <v>1309</v>
      </c>
      <c r="D1348" s="142"/>
      <c r="E1348" s="137"/>
      <c r="F1348" s="145"/>
    </row>
    <row r="1349" spans="1:6" ht="23.25">
      <c r="A1349" s="137"/>
      <c r="B1349" s="137"/>
      <c r="C1349" s="148" t="s">
        <v>1310</v>
      </c>
      <c r="D1349" s="142"/>
      <c r="E1349" s="137"/>
      <c r="F1349" s="145"/>
    </row>
    <row r="1350" spans="1:6" ht="23.25">
      <c r="A1350" s="137"/>
      <c r="B1350" s="137"/>
      <c r="C1350" s="148" t="s">
        <v>1311</v>
      </c>
      <c r="D1350" s="142"/>
      <c r="E1350" s="137"/>
      <c r="F1350" s="145"/>
    </row>
    <row r="1351" spans="1:6" ht="23.25">
      <c r="A1351" s="137"/>
      <c r="B1351" s="137"/>
      <c r="C1351" s="148" t="s">
        <v>1312</v>
      </c>
      <c r="D1351" s="142"/>
      <c r="E1351" s="137"/>
      <c r="F1351" s="145"/>
    </row>
    <row r="1352" spans="1:6" ht="23.25">
      <c r="A1352" s="137"/>
      <c r="B1352" s="137"/>
      <c r="C1352" s="148"/>
      <c r="D1352" s="142"/>
      <c r="E1352" s="137"/>
      <c r="F1352" s="145"/>
    </row>
    <row r="1353" spans="1:6" ht="24" thickBot="1">
      <c r="A1353" s="307" t="s">
        <v>569</v>
      </c>
      <c r="B1353" s="307"/>
      <c r="C1353" s="151" t="str">
        <f>_xlfn.BAHTTEXT(D1353)</f>
        <v>หนึ่งล้านห้าแสนหกหมื่นสามพันหนึ่งร้อยห้าบาทถ้วน</v>
      </c>
      <c r="D1353" s="152">
        <f>SUM(D1267:D1298)+SUM(D1301:D1333)+SUM(D1336:D1352)</f>
        <v>1563105</v>
      </c>
      <c r="E1353" s="158"/>
      <c r="F1353" s="163"/>
    </row>
    <row r="1354" spans="1:6" ht="24" thickTop="1">
      <c r="A1354" s="158"/>
      <c r="B1354" s="158"/>
      <c r="C1354" s="159"/>
      <c r="D1354" s="160"/>
      <c r="E1354" s="158"/>
      <c r="F1354" s="161"/>
    </row>
    <row r="1355" spans="1:6" ht="23.25">
      <c r="A1355" s="158"/>
      <c r="B1355" s="158"/>
      <c r="C1355" s="159"/>
      <c r="D1355" s="160"/>
      <c r="E1355" s="158"/>
      <c r="F1355" s="161"/>
    </row>
    <row r="1356" spans="1:6" ht="23.25">
      <c r="A1356" s="158"/>
      <c r="B1356" s="158"/>
      <c r="C1356" s="159"/>
      <c r="D1356" s="160"/>
      <c r="E1356" s="158"/>
      <c r="F1356" s="161"/>
    </row>
    <row r="1357" spans="1:6" ht="23.25">
      <c r="A1357" s="158"/>
      <c r="B1357" s="158"/>
      <c r="C1357" s="159"/>
      <c r="D1357" s="160"/>
      <c r="E1357" s="158"/>
      <c r="F1357" s="161"/>
    </row>
    <row r="1358" spans="1:6" ht="23.25">
      <c r="A1358" s="158"/>
      <c r="B1358" s="158"/>
      <c r="C1358" s="159"/>
      <c r="D1358" s="160"/>
      <c r="E1358" s="158"/>
      <c r="F1358" s="161"/>
    </row>
    <row r="1359" spans="1:6" ht="23.25">
      <c r="A1359" s="158"/>
      <c r="B1359" s="158"/>
      <c r="C1359" s="159"/>
      <c r="D1359" s="160"/>
      <c r="E1359" s="158"/>
      <c r="F1359" s="161"/>
    </row>
    <row r="1360" spans="1:6" ht="23.25">
      <c r="A1360" s="158"/>
      <c r="B1360" s="158"/>
      <c r="C1360" s="162"/>
      <c r="D1360" s="160"/>
      <c r="E1360" s="158"/>
      <c r="F1360" s="163"/>
    </row>
    <row r="1361" spans="1:6" ht="23.25">
      <c r="A1361" s="158"/>
      <c r="B1361" s="158"/>
      <c r="C1361" s="162"/>
      <c r="D1361" s="160"/>
      <c r="E1361" s="158"/>
      <c r="F1361" s="161"/>
    </row>
    <row r="1362" spans="1:6" ht="23.25">
      <c r="A1362" s="158"/>
      <c r="B1362" s="158"/>
      <c r="C1362" s="162"/>
      <c r="D1362" s="160"/>
      <c r="E1362" s="158"/>
      <c r="F1362" s="161"/>
    </row>
    <row r="1363" spans="1:6" ht="23.25">
      <c r="A1363" s="158"/>
      <c r="B1363" s="158"/>
      <c r="C1363" s="162"/>
      <c r="D1363" s="160"/>
      <c r="E1363" s="158"/>
      <c r="F1363" s="161"/>
    </row>
    <row r="1364" spans="1:6" ht="23.25">
      <c r="A1364" s="158"/>
      <c r="B1364" s="158"/>
      <c r="C1364" s="162"/>
      <c r="D1364" s="160"/>
      <c r="E1364" s="158"/>
      <c r="F1364" s="161"/>
    </row>
    <row r="1365" spans="1:6" ht="23.25">
      <c r="A1365" s="158"/>
      <c r="B1365" s="158"/>
      <c r="C1365" s="162"/>
      <c r="D1365" s="160"/>
      <c r="E1365" s="158"/>
      <c r="F1365" s="161"/>
    </row>
    <row r="1366" spans="1:6" ht="23.25">
      <c r="A1366" s="158"/>
      <c r="B1366" s="158"/>
      <c r="C1366" s="162"/>
      <c r="D1366" s="160"/>
      <c r="E1366" s="158"/>
      <c r="F1366" s="161"/>
    </row>
    <row r="1367" spans="1:6" ht="23.25">
      <c r="A1367" s="158"/>
      <c r="B1367" s="158"/>
      <c r="C1367" s="162"/>
      <c r="D1367" s="160"/>
      <c r="E1367" s="158"/>
      <c r="F1367" s="161"/>
    </row>
    <row r="1368" spans="1:6" ht="23.25">
      <c r="A1368" s="158"/>
      <c r="B1368" s="158"/>
      <c r="C1368" s="162"/>
      <c r="D1368" s="160"/>
      <c r="E1368" s="158"/>
      <c r="F1368" s="161"/>
    </row>
    <row r="1369" spans="1:6" ht="23.25">
      <c r="A1369" s="158"/>
      <c r="B1369" s="158"/>
      <c r="C1369" s="162"/>
      <c r="D1369" s="160"/>
      <c r="E1369" s="158"/>
      <c r="F1369" s="161"/>
    </row>
    <row r="1370" spans="1:6" ht="23.25">
      <c r="A1370" s="158"/>
      <c r="B1370" s="158"/>
      <c r="C1370" s="162"/>
      <c r="D1370" s="160"/>
      <c r="E1370" s="158"/>
      <c r="F1370" s="161"/>
    </row>
    <row r="1371" spans="1:6" ht="23.25">
      <c r="A1371" s="158"/>
      <c r="B1371" s="158"/>
      <c r="C1371" s="162"/>
      <c r="D1371" s="158"/>
      <c r="E1371" s="158"/>
      <c r="F1371" s="163"/>
    </row>
    <row r="1372" spans="1:6" ht="23.25">
      <c r="A1372" s="158"/>
      <c r="B1372" s="158"/>
      <c r="C1372" s="162"/>
      <c r="D1372" s="160"/>
      <c r="E1372" s="158"/>
      <c r="F1372" s="161"/>
    </row>
    <row r="1373" spans="1:6" ht="23.25">
      <c r="A1373" s="158"/>
      <c r="B1373" s="158"/>
      <c r="C1373" s="163"/>
      <c r="D1373" s="158"/>
      <c r="E1373" s="158"/>
      <c r="F1373" s="163"/>
    </row>
    <row r="1374" spans="1:6" ht="23.25">
      <c r="A1374" s="158"/>
      <c r="B1374" s="158"/>
      <c r="C1374" s="164"/>
      <c r="D1374" s="160"/>
      <c r="E1374" s="158"/>
      <c r="F1374" s="161"/>
    </row>
    <row r="1375" spans="1:6" ht="23.25">
      <c r="A1375" s="158"/>
      <c r="B1375" s="158"/>
      <c r="C1375" s="164"/>
      <c r="D1375" s="160"/>
      <c r="E1375" s="158"/>
      <c r="F1375" s="161"/>
    </row>
    <row r="1376" spans="1:6" ht="23.25">
      <c r="A1376" s="158"/>
      <c r="B1376" s="158"/>
      <c r="C1376" s="162"/>
      <c r="D1376" s="160"/>
      <c r="E1376" s="158"/>
      <c r="F1376" s="163"/>
    </row>
  </sheetData>
  <mergeCells count="50">
    <mergeCell ref="A1299:F1299"/>
    <mergeCell ref="A771:F771"/>
    <mergeCell ref="A806:F806"/>
    <mergeCell ref="A841:F841"/>
    <mergeCell ref="A1016:F1016"/>
    <mergeCell ref="A1047:B1047"/>
    <mergeCell ref="A876:F876"/>
    <mergeCell ref="A911:F911"/>
    <mergeCell ref="A946:F946"/>
    <mergeCell ref="A981:F981"/>
    <mergeCell ref="A526:F526"/>
    <mergeCell ref="A561:F561"/>
    <mergeCell ref="A736:F736"/>
    <mergeCell ref="A596:F596"/>
    <mergeCell ref="A631:F631"/>
    <mergeCell ref="A666:F666"/>
    <mergeCell ref="A701:F701"/>
    <mergeCell ref="A386:F386"/>
    <mergeCell ref="A421:F421"/>
    <mergeCell ref="A456:F456"/>
    <mergeCell ref="A491:F491"/>
    <mergeCell ref="A278:C278"/>
    <mergeCell ref="A281:F281"/>
    <mergeCell ref="A316:F316"/>
    <mergeCell ref="A351:F351"/>
    <mergeCell ref="A245:C245"/>
    <mergeCell ref="A246:F246"/>
    <mergeCell ref="A141:F141"/>
    <mergeCell ref="A175:C175"/>
    <mergeCell ref="A176:F176"/>
    <mergeCell ref="A210:C210"/>
    <mergeCell ref="A211:F211"/>
    <mergeCell ref="A1:F1"/>
    <mergeCell ref="A35:C35"/>
    <mergeCell ref="A36:F36"/>
    <mergeCell ref="A70:C70"/>
    <mergeCell ref="A71:F71"/>
    <mergeCell ref="A105:C105"/>
    <mergeCell ref="A106:F106"/>
    <mergeCell ref="A140:C140"/>
    <mergeCell ref="A1353:B1353"/>
    <mergeCell ref="A1052:F1052"/>
    <mergeCell ref="A1087:F1087"/>
    <mergeCell ref="A1122:F1122"/>
    <mergeCell ref="A1334:F1334"/>
    <mergeCell ref="A1157:F1157"/>
    <mergeCell ref="A1264:F1264"/>
    <mergeCell ref="A1192:F1192"/>
    <mergeCell ref="A1227:F1227"/>
    <mergeCell ref="A1240:B1240"/>
  </mergeCells>
  <printOptions/>
  <pageMargins left="0.53" right="0.12" top="0.44" bottom="0.37" header="0.25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9"/>
  <sheetViews>
    <sheetView workbookViewId="0" topLeftCell="A229">
      <selection activeCell="C276" sqref="C276"/>
    </sheetView>
  </sheetViews>
  <sheetFormatPr defaultColWidth="9.140625" defaultRowHeight="21.75"/>
  <cols>
    <col min="1" max="1" width="46.140625" style="225" customWidth="1"/>
    <col min="2" max="5" width="13.57421875" style="239" customWidth="1"/>
    <col min="6" max="7" width="10.28125" style="225" customWidth="1"/>
    <col min="8" max="8" width="12.00390625" style="225" bestFit="1" customWidth="1"/>
    <col min="9" max="16384" width="10.28125" style="225" customWidth="1"/>
  </cols>
  <sheetData>
    <row r="1" spans="1:5" ht="21.75">
      <c r="A1" s="317" t="s">
        <v>502</v>
      </c>
      <c r="B1" s="317"/>
      <c r="C1" s="317"/>
      <c r="D1" s="317"/>
      <c r="E1" s="317"/>
    </row>
    <row r="2" spans="1:5" ht="21.75">
      <c r="A2" s="317" t="s">
        <v>660</v>
      </c>
      <c r="B2" s="317"/>
      <c r="C2" s="317"/>
      <c r="D2" s="317"/>
      <c r="E2" s="317"/>
    </row>
    <row r="3" spans="1:5" ht="21.75">
      <c r="A3" s="317" t="s">
        <v>661</v>
      </c>
      <c r="B3" s="317"/>
      <c r="C3" s="317"/>
      <c r="D3" s="317"/>
      <c r="E3" s="317"/>
    </row>
    <row r="4" spans="1:5" s="229" customFormat="1" ht="43.5">
      <c r="A4" s="226" t="s">
        <v>570</v>
      </c>
      <c r="B4" s="227" t="s">
        <v>594</v>
      </c>
      <c r="C4" s="227" t="s">
        <v>604</v>
      </c>
      <c r="D4" s="227" t="s">
        <v>605</v>
      </c>
      <c r="E4" s="228" t="s">
        <v>606</v>
      </c>
    </row>
    <row r="5" spans="1:5" ht="21.75">
      <c r="A5" s="230" t="s">
        <v>607</v>
      </c>
      <c r="B5" s="231"/>
      <c r="C5" s="231"/>
      <c r="D5" s="231"/>
      <c r="E5" s="231"/>
    </row>
    <row r="6" spans="1:5" ht="21.75">
      <c r="A6" s="223" t="s">
        <v>578</v>
      </c>
      <c r="B6" s="232"/>
      <c r="C6" s="232"/>
      <c r="D6" s="232"/>
      <c r="E6" s="232"/>
    </row>
    <row r="7" spans="1:5" ht="21.75">
      <c r="A7" s="224" t="s">
        <v>442</v>
      </c>
      <c r="B7" s="232">
        <f>SUM('[2]รวมปี'!$C$9:$C$13)</f>
        <v>782080</v>
      </c>
      <c r="C7" s="232">
        <f aca="true" t="shared" si="0" ref="C7:C15">SUM(D7:E7)</f>
        <v>769217</v>
      </c>
      <c r="D7" s="232">
        <f>SUM('[2]รวมปี'!$S$9:$S$13)</f>
        <v>769217</v>
      </c>
      <c r="E7" s="232">
        <v>0</v>
      </c>
    </row>
    <row r="8" spans="1:5" ht="21.75">
      <c r="A8" s="223" t="s">
        <v>444</v>
      </c>
      <c r="B8" s="232">
        <f>SUM('[2]รวมปี'!$C$15:$C$19)+SUM('[2]รวมปี'!$C$73:$C$77)</f>
        <v>2045340</v>
      </c>
      <c r="C8" s="232">
        <f t="shared" si="0"/>
        <v>2030390</v>
      </c>
      <c r="D8" s="232">
        <f>SUM('[2]รวมปี'!$S$15:$S$19)</f>
        <v>1401250</v>
      </c>
      <c r="E8" s="232">
        <f>SUM('[2]รวมปี'!$S$73:$S$77)</f>
        <v>629140</v>
      </c>
    </row>
    <row r="9" spans="1:5" ht="21.75">
      <c r="A9" s="224" t="s">
        <v>580</v>
      </c>
      <c r="B9" s="232">
        <f>SUM('[2]รวมปี'!$C$22:$C$28)+SUM('[2]รวมปี'!$C$80:$C$84)</f>
        <v>818856.1</v>
      </c>
      <c r="C9" s="232">
        <f t="shared" si="0"/>
        <v>753999.75</v>
      </c>
      <c r="D9" s="232">
        <f>SUM('[2]รวมปี'!$S$22:$S$28)</f>
        <v>537142.5</v>
      </c>
      <c r="E9" s="232">
        <f>SUM('[2]รวมปี'!$S$80:$S$84)</f>
        <v>216857.25</v>
      </c>
    </row>
    <row r="10" spans="1:5" ht="21.75">
      <c r="A10" s="223" t="s">
        <v>581</v>
      </c>
      <c r="B10" s="232">
        <f>SUM('[2]รวมปี'!$C$30:$C$43)+SUM('[2]รวมปี'!$C$86:$C$89)</f>
        <v>1463253.9</v>
      </c>
      <c r="C10" s="232">
        <f t="shared" si="0"/>
        <v>1340897.9</v>
      </c>
      <c r="D10" s="232">
        <f>SUM('[2]รวมปี'!$S$30:$S$43)</f>
        <v>1270506.9</v>
      </c>
      <c r="E10" s="232">
        <f>SUM('[2]รวมปี'!$S$86:$S$89)</f>
        <v>70391</v>
      </c>
    </row>
    <row r="11" spans="1:5" ht="21.75">
      <c r="A11" s="224" t="s">
        <v>582</v>
      </c>
      <c r="B11" s="232">
        <f>SUM('[2]รวมปี'!$C$45:$C$51)+SUM('[2]รวมปี'!$C$91:$C$92)</f>
        <v>325000</v>
      </c>
      <c r="C11" s="232">
        <f t="shared" si="0"/>
        <v>265928.8</v>
      </c>
      <c r="D11" s="232">
        <f>SUM('[2]รวมปี'!$S$45:$S$51)</f>
        <v>230602.8</v>
      </c>
      <c r="E11" s="232">
        <f>SUM('[2]รวมปี'!$S$91:$S$92)</f>
        <v>35326</v>
      </c>
    </row>
    <row r="12" spans="1:5" ht="21.75">
      <c r="A12" s="223" t="s">
        <v>583</v>
      </c>
      <c r="B12" s="232">
        <f>SUM('[2]รวมปี'!$C$53:$C$57)</f>
        <v>243000</v>
      </c>
      <c r="C12" s="232">
        <f t="shared" si="0"/>
        <v>136433.03</v>
      </c>
      <c r="D12" s="232">
        <f>SUM('[2]รวมปี'!$S$53:$S$57)</f>
        <v>136433.03</v>
      </c>
      <c r="E12" s="232">
        <v>0</v>
      </c>
    </row>
    <row r="13" spans="1:5" ht="21.75">
      <c r="A13" s="224" t="s">
        <v>586</v>
      </c>
      <c r="B13" s="232">
        <f>SUM('[2]รวมปี'!$C$67:$C$69)</f>
        <v>40000</v>
      </c>
      <c r="C13" s="232">
        <f t="shared" si="0"/>
        <v>40000</v>
      </c>
      <c r="D13" s="232">
        <f>SUM('[2]รวมปี'!$S$67:$S$69)</f>
        <v>40000</v>
      </c>
      <c r="E13" s="232">
        <v>0</v>
      </c>
    </row>
    <row r="14" spans="1:5" ht="21.75">
      <c r="A14" s="223" t="s">
        <v>379</v>
      </c>
      <c r="B14" s="232"/>
      <c r="C14" s="232"/>
      <c r="D14" s="232"/>
      <c r="E14" s="232"/>
    </row>
    <row r="15" spans="1:5" ht="21.75">
      <c r="A15" s="224" t="s">
        <v>584</v>
      </c>
      <c r="B15" s="232">
        <f>SUM('[2]รวมปี'!$C$60:$C$64)+'[2]รวมปี'!$C$95</f>
        <v>515290</v>
      </c>
      <c r="C15" s="232">
        <f t="shared" si="0"/>
        <v>419035</v>
      </c>
      <c r="D15" s="232">
        <f>SUM('[2]รวมปี'!$S$60:$S$64)</f>
        <v>412435</v>
      </c>
      <c r="E15" s="232">
        <f>SUM('[2]รวมปี'!$S$95)</f>
        <v>6600</v>
      </c>
    </row>
    <row r="16" spans="1:8" ht="21.75">
      <c r="A16" s="223" t="s">
        <v>585</v>
      </c>
      <c r="B16" s="232"/>
      <c r="C16" s="232"/>
      <c r="D16" s="233"/>
      <c r="E16" s="233"/>
      <c r="H16" s="234"/>
    </row>
    <row r="17" spans="1:6" ht="22.5" thickBot="1">
      <c r="A17" s="235" t="s">
        <v>608</v>
      </c>
      <c r="B17" s="236">
        <f>SUM(B6:B16)</f>
        <v>6232820</v>
      </c>
      <c r="C17" s="236">
        <f>SUM(C6:C16)</f>
        <v>5755901.48</v>
      </c>
      <c r="D17" s="236">
        <f>SUM(D6:D16)</f>
        <v>4797587.23</v>
      </c>
      <c r="E17" s="236">
        <f>SUM(E6:E16)</f>
        <v>958314.25</v>
      </c>
      <c r="F17" s="234"/>
    </row>
    <row r="18" spans="1:8" ht="22.5" thickTop="1">
      <c r="A18" s="237" t="s">
        <v>589</v>
      </c>
      <c r="B18" s="238"/>
      <c r="C18" s="238"/>
      <c r="H18" s="234"/>
    </row>
    <row r="19" spans="1:3" ht="21.75">
      <c r="A19" s="223" t="s">
        <v>602</v>
      </c>
      <c r="B19" s="232">
        <f>'[2]รวมปี'!$C$321</f>
        <v>210000</v>
      </c>
      <c r="C19" s="232">
        <v>332513.55</v>
      </c>
    </row>
    <row r="20" spans="1:3" ht="21.75">
      <c r="A20" s="224" t="s">
        <v>603</v>
      </c>
      <c r="B20" s="232">
        <f>'[2]รวมปี'!$C$322</f>
        <v>36000</v>
      </c>
      <c r="C20" s="232">
        <v>38475.29</v>
      </c>
    </row>
    <row r="21" spans="1:3" ht="21.75">
      <c r="A21" s="223" t="s">
        <v>682</v>
      </c>
      <c r="B21" s="232">
        <f>'[2]รวมปี'!$C$324</f>
        <v>239000</v>
      </c>
      <c r="C21" s="232">
        <v>157069.47</v>
      </c>
    </row>
    <row r="22" spans="1:3" ht="21.75">
      <c r="A22" s="224" t="s">
        <v>683</v>
      </c>
      <c r="B22" s="232">
        <f>'[2]รวมปี'!$C$326</f>
        <v>116000</v>
      </c>
      <c r="C22" s="232">
        <v>112720</v>
      </c>
    </row>
    <row r="23" spans="1:3" ht="21.75">
      <c r="A23" s="223" t="s">
        <v>662</v>
      </c>
      <c r="B23" s="232">
        <f>'[2]รวมปี'!$C$328+'[2]รวมปี'!$C$323</f>
        <v>8935440</v>
      </c>
      <c r="C23" s="232">
        <v>11126735.9</v>
      </c>
    </row>
    <row r="24" spans="1:3" ht="21.75">
      <c r="A24" s="224" t="s">
        <v>663</v>
      </c>
      <c r="B24" s="232">
        <f>'[2]รวมปี'!$C$329</f>
        <v>5990000</v>
      </c>
      <c r="C24" s="232">
        <v>4635075</v>
      </c>
    </row>
    <row r="25" spans="1:3" ht="21.75">
      <c r="A25" s="223" t="s">
        <v>664</v>
      </c>
      <c r="B25" s="241">
        <v>0</v>
      </c>
      <c r="C25" s="246">
        <v>5092545</v>
      </c>
    </row>
    <row r="26" spans="1:5" s="244" customFormat="1" ht="21.75" thickBot="1">
      <c r="A26" s="245" t="s">
        <v>610</v>
      </c>
      <c r="B26" s="242">
        <f>SUM(B19:B25)</f>
        <v>15526440</v>
      </c>
      <c r="C26" s="242">
        <f>SUM(C19:C25)</f>
        <v>21495134.21</v>
      </c>
      <c r="D26" s="243"/>
      <c r="E26" s="243"/>
    </row>
    <row r="27" ht="22.5" thickTop="1">
      <c r="A27" s="81"/>
    </row>
    <row r="28" ht="21.75">
      <c r="A28" s="81"/>
    </row>
    <row r="29" ht="21.75">
      <c r="A29" s="81"/>
    </row>
    <row r="30" spans="1:3" ht="21.75">
      <c r="A30" s="225" t="s">
        <v>470</v>
      </c>
      <c r="C30" s="277" t="s">
        <v>469</v>
      </c>
    </row>
    <row r="31" spans="1:4" ht="21.75">
      <c r="A31" s="225" t="s">
        <v>471</v>
      </c>
      <c r="D31" s="239" t="s">
        <v>473</v>
      </c>
    </row>
    <row r="32" spans="1:3" ht="21.75">
      <c r="A32" s="225" t="s">
        <v>472</v>
      </c>
      <c r="B32" s="278" t="s">
        <v>468</v>
      </c>
      <c r="C32" s="239" t="s">
        <v>474</v>
      </c>
    </row>
    <row r="36" spans="1:5" ht="21.75">
      <c r="A36" s="317" t="s">
        <v>502</v>
      </c>
      <c r="B36" s="317"/>
      <c r="C36" s="317"/>
      <c r="D36" s="317"/>
      <c r="E36" s="317"/>
    </row>
    <row r="37" spans="1:5" ht="21.75">
      <c r="A37" s="317" t="s">
        <v>665</v>
      </c>
      <c r="B37" s="317"/>
      <c r="C37" s="317"/>
      <c r="D37" s="317"/>
      <c r="E37" s="317"/>
    </row>
    <row r="38" spans="1:5" ht="21.75">
      <c r="A38" s="317" t="s">
        <v>667</v>
      </c>
      <c r="B38" s="317"/>
      <c r="C38" s="317"/>
      <c r="D38" s="317"/>
      <c r="E38" s="317"/>
    </row>
    <row r="39" spans="1:5" s="229" customFormat="1" ht="21.75">
      <c r="A39" s="226" t="s">
        <v>570</v>
      </c>
      <c r="B39" s="227" t="s">
        <v>594</v>
      </c>
      <c r="C39" s="227" t="s">
        <v>604</v>
      </c>
      <c r="D39" s="227" t="s">
        <v>605</v>
      </c>
      <c r="E39" s="228" t="s">
        <v>666</v>
      </c>
    </row>
    <row r="40" spans="1:5" ht="21.75">
      <c r="A40" s="230" t="s">
        <v>607</v>
      </c>
      <c r="B40" s="231"/>
      <c r="C40" s="231"/>
      <c r="D40" s="231"/>
      <c r="E40" s="231"/>
    </row>
    <row r="41" spans="1:5" ht="21.75">
      <c r="A41" s="223" t="s">
        <v>578</v>
      </c>
      <c r="B41" s="232"/>
      <c r="C41" s="232"/>
      <c r="D41" s="232"/>
      <c r="E41" s="232"/>
    </row>
    <row r="42" spans="1:5" ht="21.75">
      <c r="A42" s="224" t="s">
        <v>442</v>
      </c>
      <c r="B42" s="232"/>
      <c r="C42" s="232"/>
      <c r="D42" s="232"/>
      <c r="E42" s="232"/>
    </row>
    <row r="43" spans="1:5" ht="21.75">
      <c r="A43" s="223" t="s">
        <v>444</v>
      </c>
      <c r="B43" s="232"/>
      <c r="C43" s="232"/>
      <c r="D43" s="232"/>
      <c r="E43" s="232"/>
    </row>
    <row r="44" spans="1:5" ht="21.75">
      <c r="A44" s="224" t="s">
        <v>580</v>
      </c>
      <c r="B44" s="232"/>
      <c r="C44" s="232"/>
      <c r="D44" s="232"/>
      <c r="E44" s="232"/>
    </row>
    <row r="45" spans="1:5" ht="21.75">
      <c r="A45" s="223" t="s">
        <v>581</v>
      </c>
      <c r="B45" s="232">
        <f>'[2]รวมปี'!$C$100</f>
        <v>80000</v>
      </c>
      <c r="C45" s="232">
        <f>SUM(D45:E45)</f>
        <v>80000</v>
      </c>
      <c r="D45" s="232">
        <v>0</v>
      </c>
      <c r="E45" s="232">
        <f>'[2]รวมปี'!$S$100</f>
        <v>80000</v>
      </c>
    </row>
    <row r="46" spans="1:5" ht="21.75">
      <c r="A46" s="224" t="s">
        <v>582</v>
      </c>
      <c r="B46" s="232"/>
      <c r="C46" s="232"/>
      <c r="D46" s="232"/>
      <c r="E46" s="232"/>
    </row>
    <row r="47" spans="1:5" ht="21.75">
      <c r="A47" s="223" t="s">
        <v>583</v>
      </c>
      <c r="B47" s="232"/>
      <c r="C47" s="232"/>
      <c r="D47" s="232"/>
      <c r="E47" s="232"/>
    </row>
    <row r="48" spans="1:5" ht="21.75">
      <c r="A48" s="224" t="s">
        <v>586</v>
      </c>
      <c r="B48" s="232">
        <f>SUM('[2]รวมปี'!$C$103:$C$108)</f>
        <v>158600</v>
      </c>
      <c r="C48" s="232">
        <f>SUM(D48:E48)</f>
        <v>40000</v>
      </c>
      <c r="D48" s="232">
        <v>0</v>
      </c>
      <c r="E48" s="232">
        <f>SUM('[2]รวมปี'!$S$103:$S$108)</f>
        <v>40000</v>
      </c>
    </row>
    <row r="49" spans="1:5" ht="21.75">
      <c r="A49" s="223" t="s">
        <v>379</v>
      </c>
      <c r="B49" s="232">
        <f>'[2]รวมปี'!$C$110</f>
        <v>95000</v>
      </c>
      <c r="C49" s="232">
        <f>SUM(D49:E49)</f>
        <v>94608</v>
      </c>
      <c r="D49" s="232">
        <v>0</v>
      </c>
      <c r="E49" s="232">
        <f>'[2]รวมปี'!$S$110</f>
        <v>94608</v>
      </c>
    </row>
    <row r="50" spans="1:5" ht="21.75">
      <c r="A50" s="224" t="s">
        <v>584</v>
      </c>
      <c r="B50" s="232"/>
      <c r="C50" s="232"/>
      <c r="D50" s="232"/>
      <c r="E50" s="232"/>
    </row>
    <row r="51" spans="1:8" ht="21.75">
      <c r="A51" s="223" t="s">
        <v>585</v>
      </c>
      <c r="B51" s="232"/>
      <c r="C51" s="232"/>
      <c r="D51" s="233"/>
      <c r="E51" s="233"/>
      <c r="H51" s="234"/>
    </row>
    <row r="52" spans="1:6" ht="22.5" thickBot="1">
      <c r="A52" s="235" t="s">
        <v>608</v>
      </c>
      <c r="B52" s="236">
        <f>SUM(B41:B51)</f>
        <v>333600</v>
      </c>
      <c r="C52" s="236">
        <f>SUM(C41:C51)</f>
        <v>214608</v>
      </c>
      <c r="D52" s="236">
        <f>SUM(D41:D51)</f>
        <v>0</v>
      </c>
      <c r="E52" s="236">
        <f>SUM(E41:E51)</f>
        <v>214608</v>
      </c>
      <c r="F52" s="234"/>
    </row>
    <row r="53" spans="1:8" ht="22.5" thickTop="1">
      <c r="A53" s="237" t="s">
        <v>589</v>
      </c>
      <c r="B53" s="238"/>
      <c r="C53" s="238"/>
      <c r="H53" s="234"/>
    </row>
    <row r="54" spans="1:3" ht="21.75">
      <c r="A54" s="223" t="s">
        <v>602</v>
      </c>
      <c r="B54" s="232">
        <f>'[2]รวมปี'!$C$321</f>
        <v>210000</v>
      </c>
      <c r="C54" s="232">
        <v>332513.55</v>
      </c>
    </row>
    <row r="55" spans="1:3" ht="21.75">
      <c r="A55" s="224" t="s">
        <v>603</v>
      </c>
      <c r="B55" s="232">
        <f>'[2]รวมปี'!$C$322</f>
        <v>36000</v>
      </c>
      <c r="C55" s="232">
        <v>38475.29</v>
      </c>
    </row>
    <row r="56" spans="1:3" ht="21.75">
      <c r="A56" s="223" t="s">
        <v>682</v>
      </c>
      <c r="B56" s="232">
        <f>'[2]รวมปี'!$C$324</f>
        <v>239000</v>
      </c>
      <c r="C56" s="232">
        <v>157069.47</v>
      </c>
    </row>
    <row r="57" spans="1:3" ht="21.75">
      <c r="A57" s="224" t="s">
        <v>683</v>
      </c>
      <c r="B57" s="232">
        <f>'[2]รวมปี'!$C$326</f>
        <v>116000</v>
      </c>
      <c r="C57" s="232">
        <v>112720</v>
      </c>
    </row>
    <row r="58" spans="1:3" ht="21.75">
      <c r="A58" s="223" t="s">
        <v>662</v>
      </c>
      <c r="B58" s="232">
        <f>'[2]รวมปี'!$C$328+'[2]รวมปี'!$C$323</f>
        <v>8935440</v>
      </c>
      <c r="C58" s="232">
        <v>11126735.9</v>
      </c>
    </row>
    <row r="59" spans="1:3" ht="21.75">
      <c r="A59" s="224" t="s">
        <v>663</v>
      </c>
      <c r="B59" s="232">
        <f>'[2]รวมปี'!$C$329</f>
        <v>5990000</v>
      </c>
      <c r="C59" s="240">
        <v>4635075</v>
      </c>
    </row>
    <row r="60" spans="1:3" ht="21.75">
      <c r="A60" s="223" t="s">
        <v>664</v>
      </c>
      <c r="B60" s="241">
        <v>0</v>
      </c>
      <c r="C60" s="241">
        <v>5092545</v>
      </c>
    </row>
    <row r="61" spans="1:5" s="244" customFormat="1" ht="21.75" thickBot="1">
      <c r="A61" s="245" t="s">
        <v>610</v>
      </c>
      <c r="B61" s="242">
        <f>SUM(B54:B60)</f>
        <v>15526440</v>
      </c>
      <c r="C61" s="242">
        <f>SUM(C54:C60)</f>
        <v>21495134.21</v>
      </c>
      <c r="D61" s="243"/>
      <c r="E61" s="243"/>
    </row>
    <row r="62" ht="22.5" thickTop="1"/>
    <row r="65" spans="1:3" ht="21.75">
      <c r="A65" s="225" t="s">
        <v>470</v>
      </c>
      <c r="C65" s="277" t="s">
        <v>469</v>
      </c>
    </row>
    <row r="66" spans="1:4" ht="21.75">
      <c r="A66" s="225" t="s">
        <v>471</v>
      </c>
      <c r="D66" s="239" t="s">
        <v>473</v>
      </c>
    </row>
    <row r="67" spans="1:3" ht="21.75">
      <c r="A67" s="225" t="s">
        <v>472</v>
      </c>
      <c r="B67" s="278" t="s">
        <v>468</v>
      </c>
      <c r="C67" s="239" t="s">
        <v>474</v>
      </c>
    </row>
    <row r="72" spans="1:5" ht="21.75">
      <c r="A72" s="317" t="s">
        <v>502</v>
      </c>
      <c r="B72" s="317"/>
      <c r="C72" s="317"/>
      <c r="D72" s="317"/>
      <c r="E72" s="317"/>
    </row>
    <row r="73" spans="1:5" ht="21.75">
      <c r="A73" s="317" t="s">
        <v>668</v>
      </c>
      <c r="B73" s="317"/>
      <c r="C73" s="317"/>
      <c r="D73" s="317"/>
      <c r="E73" s="317"/>
    </row>
    <row r="74" spans="1:5" ht="21.75">
      <c r="A74" s="317" t="s">
        <v>667</v>
      </c>
      <c r="B74" s="317"/>
      <c r="C74" s="317"/>
      <c r="D74" s="317"/>
      <c r="E74" s="317"/>
    </row>
    <row r="75" spans="1:5" s="229" customFormat="1" ht="65.25">
      <c r="A75" s="226" t="s">
        <v>570</v>
      </c>
      <c r="B75" s="227" t="s">
        <v>594</v>
      </c>
      <c r="C75" s="227" t="s">
        <v>604</v>
      </c>
      <c r="D75" s="227" t="s">
        <v>605</v>
      </c>
      <c r="E75" s="228" t="s">
        <v>611</v>
      </c>
    </row>
    <row r="76" spans="1:5" ht="21.75">
      <c r="A76" s="230" t="s">
        <v>607</v>
      </c>
      <c r="B76" s="231"/>
      <c r="C76" s="231"/>
      <c r="D76" s="231"/>
      <c r="E76" s="231"/>
    </row>
    <row r="77" spans="1:5" ht="21.75">
      <c r="A77" s="223" t="s">
        <v>578</v>
      </c>
      <c r="B77" s="232"/>
      <c r="C77" s="232"/>
      <c r="D77" s="232"/>
      <c r="E77" s="232"/>
    </row>
    <row r="78" spans="1:5" ht="21.75">
      <c r="A78" s="224" t="s">
        <v>442</v>
      </c>
      <c r="B78" s="232"/>
      <c r="C78" s="232"/>
      <c r="D78" s="232"/>
      <c r="E78" s="232"/>
    </row>
    <row r="79" spans="1:5" ht="21.75">
      <c r="A79" s="223" t="s">
        <v>444</v>
      </c>
      <c r="B79" s="232">
        <f>SUM('[2]รวมปี'!$C$115:$C$118)</f>
        <v>738600</v>
      </c>
      <c r="C79" s="232">
        <f>SUM(D79:E79)</f>
        <v>692520</v>
      </c>
      <c r="D79" s="232">
        <f>SUM('[2]รวมปี'!$S$115:$S$118)</f>
        <v>692520</v>
      </c>
      <c r="E79" s="232"/>
    </row>
    <row r="80" spans="1:5" ht="21.75">
      <c r="A80" s="224" t="s">
        <v>580</v>
      </c>
      <c r="B80" s="232">
        <f>SUM('[2]รวมปี'!$C$121:$C$123)</f>
        <v>176000</v>
      </c>
      <c r="C80" s="232">
        <f>SUM(D80:E80)</f>
        <v>148400</v>
      </c>
      <c r="D80" s="232">
        <f>SUM('[2]รวมปี'!$S$121:$S$123)</f>
        <v>148400</v>
      </c>
      <c r="E80" s="232"/>
    </row>
    <row r="81" spans="1:5" ht="21.75">
      <c r="A81" s="223" t="s">
        <v>581</v>
      </c>
      <c r="B81" s="232">
        <f>SUM('[2]รวมปี'!$C$126:$C$135)</f>
        <v>650500</v>
      </c>
      <c r="C81" s="232">
        <f>SUM(D81:E81)</f>
        <v>403959</v>
      </c>
      <c r="D81" s="232">
        <f>SUM('[2]รวมปี'!$S$126:$S$135)</f>
        <v>403959</v>
      </c>
      <c r="E81" s="232"/>
    </row>
    <row r="82" spans="1:5" ht="21.75">
      <c r="A82" s="224" t="s">
        <v>582</v>
      </c>
      <c r="B82" s="232">
        <f>SUM('[2]รวมปี'!$C$138:$C$142)</f>
        <v>935500</v>
      </c>
      <c r="C82" s="232">
        <f>SUM(D82:E82)</f>
        <v>659877.48</v>
      </c>
      <c r="D82" s="232">
        <f>SUM('[2]รวมปี'!$S$138:$S$142)</f>
        <v>659877.48</v>
      </c>
      <c r="E82" s="232"/>
    </row>
    <row r="83" spans="1:5" ht="21.75">
      <c r="A83" s="223" t="s">
        <v>583</v>
      </c>
      <c r="B83" s="232"/>
      <c r="C83" s="232"/>
      <c r="D83" s="232"/>
      <c r="E83" s="232"/>
    </row>
    <row r="84" spans="1:5" ht="21.75">
      <c r="A84" s="224" t="s">
        <v>586</v>
      </c>
      <c r="B84" s="232">
        <f>'[2]รวมปี'!$C$156</f>
        <v>1125800</v>
      </c>
      <c r="C84" s="232">
        <f>SUM(D84:E84)</f>
        <v>627800</v>
      </c>
      <c r="D84" s="232">
        <f>SUM('[2]รวมปี'!$S$156)</f>
        <v>627800</v>
      </c>
      <c r="E84" s="232"/>
    </row>
    <row r="85" spans="1:5" ht="21.75">
      <c r="A85" s="223" t="s">
        <v>379</v>
      </c>
      <c r="B85" s="232">
        <f>SUM('[2]รวมปี'!$C$160:$C$173)</f>
        <v>543950</v>
      </c>
      <c r="C85" s="232">
        <f>SUM(D85:E85)</f>
        <v>534450</v>
      </c>
      <c r="D85" s="232">
        <f>SUM('[2]รวมปี'!$S$160:$S$173)</f>
        <v>534450</v>
      </c>
      <c r="E85" s="232"/>
    </row>
    <row r="86" spans="1:5" ht="21.75">
      <c r="A86" s="224" t="s">
        <v>584</v>
      </c>
      <c r="B86" s="232">
        <f>SUM('[2]รวมปี'!$C$145:$C$153)</f>
        <v>88900</v>
      </c>
      <c r="C86" s="232">
        <f>SUM(D86:E86)</f>
        <v>78180</v>
      </c>
      <c r="D86" s="232">
        <f>SUM('[2]รวมปี'!$S$145:$S$153)</f>
        <v>78180</v>
      </c>
      <c r="E86" s="232"/>
    </row>
    <row r="87" spans="1:8" ht="21.75">
      <c r="A87" s="223" t="s">
        <v>585</v>
      </c>
      <c r="B87" s="232"/>
      <c r="C87" s="232"/>
      <c r="D87" s="233"/>
      <c r="E87" s="233"/>
      <c r="H87" s="234"/>
    </row>
    <row r="88" spans="1:6" ht="22.5" thickBot="1">
      <c r="A88" s="235" t="s">
        <v>608</v>
      </c>
      <c r="B88" s="236">
        <f>SUM(B77:B87)</f>
        <v>4259250</v>
      </c>
      <c r="C88" s="236">
        <f>SUM(C77:C87)</f>
        <v>3145186.48</v>
      </c>
      <c r="D88" s="236">
        <f>SUM(D77:D87)</f>
        <v>3145186.48</v>
      </c>
      <c r="E88" s="236">
        <f>SUM(E77:E87)</f>
        <v>0</v>
      </c>
      <c r="F88" s="234"/>
    </row>
    <row r="89" spans="1:8" ht="22.5" thickTop="1">
      <c r="A89" s="237" t="s">
        <v>589</v>
      </c>
      <c r="B89" s="238"/>
      <c r="C89" s="238"/>
      <c r="H89" s="234"/>
    </row>
    <row r="90" spans="1:3" ht="21.75">
      <c r="A90" s="223" t="s">
        <v>602</v>
      </c>
      <c r="B90" s="232">
        <f>'[2]รวมปี'!$C$321</f>
        <v>210000</v>
      </c>
      <c r="C90" s="232">
        <v>332513.55</v>
      </c>
    </row>
    <row r="91" spans="1:3" ht="21.75">
      <c r="A91" s="224" t="s">
        <v>603</v>
      </c>
      <c r="B91" s="232">
        <f>'[2]รวมปี'!$C$322</f>
        <v>36000</v>
      </c>
      <c r="C91" s="232">
        <v>38475.29</v>
      </c>
    </row>
    <row r="92" spans="1:3" ht="21.75">
      <c r="A92" s="223" t="s">
        <v>682</v>
      </c>
      <c r="B92" s="232">
        <f>'[2]รวมปี'!$C$324</f>
        <v>239000</v>
      </c>
      <c r="C92" s="232">
        <v>157069.47</v>
      </c>
    </row>
    <row r="93" spans="1:3" ht="21.75">
      <c r="A93" s="224" t="s">
        <v>683</v>
      </c>
      <c r="B93" s="232">
        <f>'[2]รวมปี'!$C$326</f>
        <v>116000</v>
      </c>
      <c r="C93" s="232">
        <v>112720</v>
      </c>
    </row>
    <row r="94" spans="1:3" ht="21.75">
      <c r="A94" s="223" t="s">
        <v>662</v>
      </c>
      <c r="B94" s="232">
        <f>'[2]รวมปี'!$C$328+'[2]รวมปี'!$C$323</f>
        <v>8935440</v>
      </c>
      <c r="C94" s="232">
        <v>11126735.9</v>
      </c>
    </row>
    <row r="95" spans="1:3" ht="21.75">
      <c r="A95" s="224" t="s">
        <v>663</v>
      </c>
      <c r="B95" s="232">
        <f>'[2]รวมปี'!$C$329</f>
        <v>5990000</v>
      </c>
      <c r="C95" s="240">
        <v>4635075</v>
      </c>
    </row>
    <row r="96" spans="1:3" ht="21.75">
      <c r="A96" s="223" t="s">
        <v>664</v>
      </c>
      <c r="B96" s="241">
        <v>0</v>
      </c>
      <c r="C96" s="241">
        <v>5092545</v>
      </c>
    </row>
    <row r="97" spans="1:5" s="244" customFormat="1" ht="21.75" thickBot="1">
      <c r="A97" s="245" t="s">
        <v>610</v>
      </c>
      <c r="B97" s="242">
        <f>SUM(B90:B96)</f>
        <v>15526440</v>
      </c>
      <c r="C97" s="242">
        <f>SUM(C90:C96)</f>
        <v>21495134.21</v>
      </c>
      <c r="D97" s="243"/>
      <c r="E97" s="243"/>
    </row>
    <row r="98" ht="22.5" thickTop="1"/>
    <row r="101" spans="1:3" ht="21.75">
      <c r="A101" s="225" t="s">
        <v>470</v>
      </c>
      <c r="C101" s="277" t="s">
        <v>469</v>
      </c>
    </row>
    <row r="102" spans="1:4" ht="21.75">
      <c r="A102" s="225" t="s">
        <v>471</v>
      </c>
      <c r="D102" s="239" t="s">
        <v>473</v>
      </c>
    </row>
    <row r="103" spans="1:3" ht="21.75">
      <c r="A103" s="225" t="s">
        <v>472</v>
      </c>
      <c r="B103" s="278" t="s">
        <v>468</v>
      </c>
      <c r="C103" s="239" t="s">
        <v>474</v>
      </c>
    </row>
    <row r="106" spans="1:5" ht="21.75">
      <c r="A106" s="317" t="s">
        <v>502</v>
      </c>
      <c r="B106" s="317"/>
      <c r="C106" s="317"/>
      <c r="D106" s="317"/>
      <c r="E106" s="317"/>
    </row>
    <row r="107" spans="1:5" ht="21.75">
      <c r="A107" s="317" t="s">
        <v>669</v>
      </c>
      <c r="B107" s="317"/>
      <c r="C107" s="317"/>
      <c r="D107" s="317"/>
      <c r="E107" s="317"/>
    </row>
    <row r="108" spans="1:5" ht="21.75">
      <c r="A108" s="317" t="s">
        <v>661</v>
      </c>
      <c r="B108" s="317"/>
      <c r="C108" s="317"/>
      <c r="D108" s="317"/>
      <c r="E108" s="317"/>
    </row>
    <row r="109" spans="1:5" s="229" customFormat="1" ht="21.75">
      <c r="A109" s="226" t="s">
        <v>570</v>
      </c>
      <c r="B109" s="227" t="s">
        <v>594</v>
      </c>
      <c r="C109" s="227" t="s">
        <v>604</v>
      </c>
      <c r="D109" s="227" t="s">
        <v>605</v>
      </c>
      <c r="E109" s="228" t="s">
        <v>612</v>
      </c>
    </row>
    <row r="110" spans="1:5" ht="21.75">
      <c r="A110" s="230" t="s">
        <v>607</v>
      </c>
      <c r="B110" s="231"/>
      <c r="C110" s="231"/>
      <c r="D110" s="231"/>
      <c r="E110" s="231"/>
    </row>
    <row r="111" spans="1:5" ht="21.75">
      <c r="A111" s="223" t="s">
        <v>578</v>
      </c>
      <c r="B111" s="232"/>
      <c r="C111" s="232"/>
      <c r="D111" s="232"/>
      <c r="E111" s="232"/>
    </row>
    <row r="112" spans="1:5" ht="21.75">
      <c r="A112" s="224" t="s">
        <v>442</v>
      </c>
      <c r="B112" s="232"/>
      <c r="C112" s="232"/>
      <c r="D112" s="232"/>
      <c r="E112" s="232"/>
    </row>
    <row r="113" spans="1:5" ht="21.75">
      <c r="A113" s="223" t="s">
        <v>444</v>
      </c>
      <c r="B113" s="232"/>
      <c r="C113" s="232"/>
      <c r="D113" s="232"/>
      <c r="E113" s="232"/>
    </row>
    <row r="114" spans="1:5" ht="21.75">
      <c r="A114" s="224" t="s">
        <v>580</v>
      </c>
      <c r="B114" s="232"/>
      <c r="C114" s="232"/>
      <c r="D114" s="232"/>
      <c r="E114" s="232"/>
    </row>
    <row r="115" spans="1:5" ht="21.75">
      <c r="A115" s="223" t="s">
        <v>581</v>
      </c>
      <c r="B115" s="232"/>
      <c r="C115" s="232"/>
      <c r="D115" s="232"/>
      <c r="E115" s="232"/>
    </row>
    <row r="116" spans="1:5" ht="21.75">
      <c r="A116" s="224" t="s">
        <v>582</v>
      </c>
      <c r="B116" s="232">
        <f>SUM('[2]รวมปี'!$C$179:$C$180)</f>
        <v>70000</v>
      </c>
      <c r="C116" s="232">
        <f>SUM(D116:E116)</f>
        <v>70000</v>
      </c>
      <c r="D116" s="232">
        <v>0</v>
      </c>
      <c r="E116" s="232">
        <f>SUM('[2]รวมปี'!$S$179:$S$180)</f>
        <v>70000</v>
      </c>
    </row>
    <row r="117" spans="1:5" ht="21.75">
      <c r="A117" s="223" t="s">
        <v>583</v>
      </c>
      <c r="B117" s="232"/>
      <c r="C117" s="232"/>
      <c r="D117" s="232"/>
      <c r="E117" s="232"/>
    </row>
    <row r="118" spans="1:5" ht="21.75">
      <c r="A118" s="224" t="s">
        <v>586</v>
      </c>
      <c r="B118" s="232">
        <f>SUM('[2]รวมปี'!$C$183:$C$188)</f>
        <v>102000</v>
      </c>
      <c r="C118" s="232">
        <f>SUM(D118:E118)</f>
        <v>0</v>
      </c>
      <c r="D118" s="232">
        <v>0</v>
      </c>
      <c r="E118" s="232">
        <f>SUM('[2]รวมปี'!$S$183:$S$188)</f>
        <v>0</v>
      </c>
    </row>
    <row r="119" spans="1:5" ht="21.75">
      <c r="A119" s="223" t="s">
        <v>379</v>
      </c>
      <c r="B119" s="232"/>
      <c r="C119" s="232"/>
      <c r="D119" s="232"/>
      <c r="E119" s="232"/>
    </row>
    <row r="120" spans="1:5" ht="21.75">
      <c r="A120" s="224" t="s">
        <v>584</v>
      </c>
      <c r="B120" s="232"/>
      <c r="C120" s="232"/>
      <c r="D120" s="232"/>
      <c r="E120" s="232"/>
    </row>
    <row r="121" spans="1:8" ht="21.75">
      <c r="A121" s="223" t="s">
        <v>585</v>
      </c>
      <c r="B121" s="232"/>
      <c r="C121" s="232"/>
      <c r="D121" s="233"/>
      <c r="E121" s="233"/>
      <c r="H121" s="234"/>
    </row>
    <row r="122" spans="1:6" ht="22.5" thickBot="1">
      <c r="A122" s="235" t="s">
        <v>608</v>
      </c>
      <c r="B122" s="236">
        <f>SUM(B111:B121)</f>
        <v>172000</v>
      </c>
      <c r="C122" s="236">
        <f>SUM(C111:C121)</f>
        <v>70000</v>
      </c>
      <c r="D122" s="236">
        <f>SUM(D111:D121)</f>
        <v>0</v>
      </c>
      <c r="E122" s="236">
        <f>SUM(E111:E121)</f>
        <v>70000</v>
      </c>
      <c r="F122" s="234"/>
    </row>
    <row r="123" spans="1:8" ht="22.5" thickTop="1">
      <c r="A123" s="237" t="s">
        <v>589</v>
      </c>
      <c r="B123" s="238"/>
      <c r="C123" s="238"/>
      <c r="H123" s="234"/>
    </row>
    <row r="124" spans="1:3" ht="21.75">
      <c r="A124" s="223" t="s">
        <v>602</v>
      </c>
      <c r="B124" s="232">
        <f>'[2]รวมปี'!$C$321</f>
        <v>210000</v>
      </c>
      <c r="C124" s="232">
        <v>332513.55</v>
      </c>
    </row>
    <row r="125" spans="1:3" ht="21.75">
      <c r="A125" s="224" t="s">
        <v>603</v>
      </c>
      <c r="B125" s="232">
        <f>'[2]รวมปี'!$C$322</f>
        <v>36000</v>
      </c>
      <c r="C125" s="232">
        <v>38475.29</v>
      </c>
    </row>
    <row r="126" spans="1:3" ht="21.75">
      <c r="A126" s="223" t="s">
        <v>682</v>
      </c>
      <c r="B126" s="232">
        <f>'[2]รวมปี'!$C$324</f>
        <v>239000</v>
      </c>
      <c r="C126" s="232">
        <v>157069.47</v>
      </c>
    </row>
    <row r="127" spans="1:3" ht="21.75">
      <c r="A127" s="224" t="s">
        <v>683</v>
      </c>
      <c r="B127" s="232">
        <f>'[2]รวมปี'!$C$326</f>
        <v>116000</v>
      </c>
      <c r="C127" s="232">
        <v>112720</v>
      </c>
    </row>
    <row r="128" spans="1:3" ht="21.75">
      <c r="A128" s="223" t="s">
        <v>662</v>
      </c>
      <c r="B128" s="232">
        <f>'[2]รวมปี'!$C$328+'[2]รวมปี'!$C$323</f>
        <v>8935440</v>
      </c>
      <c r="C128" s="232">
        <v>11126735.9</v>
      </c>
    </row>
    <row r="129" spans="1:3" ht="21.75">
      <c r="A129" s="224" t="s">
        <v>663</v>
      </c>
      <c r="B129" s="232">
        <f>'[2]รวมปี'!$C$329</f>
        <v>5990000</v>
      </c>
      <c r="C129" s="240">
        <v>4635075</v>
      </c>
    </row>
    <row r="130" spans="1:3" ht="21.75">
      <c r="A130" s="223" t="s">
        <v>664</v>
      </c>
      <c r="B130" s="246">
        <v>0</v>
      </c>
      <c r="C130" s="241">
        <v>5092545</v>
      </c>
    </row>
    <row r="131" spans="1:5" s="244" customFormat="1" ht="21.75" thickBot="1">
      <c r="A131" s="245" t="s">
        <v>610</v>
      </c>
      <c r="B131" s="242">
        <f>SUM(B124:B130)</f>
        <v>15526440</v>
      </c>
      <c r="C131" s="242">
        <f>SUM(C124:C130)</f>
        <v>21495134.21</v>
      </c>
      <c r="D131" s="243"/>
      <c r="E131" s="243"/>
    </row>
    <row r="132" ht="22.5" thickTop="1"/>
    <row r="135" spans="1:3" ht="21.75">
      <c r="A135" s="225" t="s">
        <v>470</v>
      </c>
      <c r="C135" s="277" t="s">
        <v>469</v>
      </c>
    </row>
    <row r="136" spans="1:4" ht="21.75">
      <c r="A136" s="225" t="s">
        <v>471</v>
      </c>
      <c r="D136" s="239" t="s">
        <v>473</v>
      </c>
    </row>
    <row r="137" spans="1:3" ht="21.75">
      <c r="A137" s="225" t="s">
        <v>472</v>
      </c>
      <c r="B137" s="278" t="s">
        <v>468</v>
      </c>
      <c r="C137" s="239" t="s">
        <v>475</v>
      </c>
    </row>
    <row r="142" spans="1:5" ht="21.75">
      <c r="A142" s="317" t="s">
        <v>502</v>
      </c>
      <c r="B142" s="317"/>
      <c r="C142" s="317"/>
      <c r="D142" s="317"/>
      <c r="E142" s="317"/>
    </row>
    <row r="143" spans="1:5" ht="21.75">
      <c r="A143" s="317" t="s">
        <v>670</v>
      </c>
      <c r="B143" s="317"/>
      <c r="C143" s="317"/>
      <c r="D143" s="317"/>
      <c r="E143" s="317"/>
    </row>
    <row r="144" spans="1:5" ht="21.75">
      <c r="A144" s="317" t="s">
        <v>667</v>
      </c>
      <c r="B144" s="317"/>
      <c r="C144" s="317"/>
      <c r="D144" s="317"/>
      <c r="E144" s="317"/>
    </row>
    <row r="145" spans="1:5" s="229" customFormat="1" ht="65.25">
      <c r="A145" s="226" t="s">
        <v>570</v>
      </c>
      <c r="B145" s="227" t="s">
        <v>594</v>
      </c>
      <c r="C145" s="227" t="s">
        <v>604</v>
      </c>
      <c r="D145" s="227" t="s">
        <v>605</v>
      </c>
      <c r="E145" s="228" t="s">
        <v>613</v>
      </c>
    </row>
    <row r="146" spans="1:5" ht="21.75">
      <c r="A146" s="230" t="s">
        <v>607</v>
      </c>
      <c r="B146" s="231"/>
      <c r="C146" s="231"/>
      <c r="D146" s="231"/>
      <c r="E146" s="231"/>
    </row>
    <row r="147" spans="1:5" ht="21.75">
      <c r="A147" s="223" t="s">
        <v>578</v>
      </c>
      <c r="B147" s="232"/>
      <c r="C147" s="232"/>
      <c r="D147" s="232"/>
      <c r="E147" s="232"/>
    </row>
    <row r="148" spans="1:5" ht="21.75">
      <c r="A148" s="224" t="s">
        <v>442</v>
      </c>
      <c r="B148" s="232"/>
      <c r="C148" s="232"/>
      <c r="D148" s="232"/>
      <c r="E148" s="232"/>
    </row>
    <row r="149" spans="1:5" ht="21.75">
      <c r="A149" s="223" t="s">
        <v>444</v>
      </c>
      <c r="B149" s="232">
        <f>SUM('[2]รวมปี'!$C$193:$C$196)</f>
        <v>498360</v>
      </c>
      <c r="C149" s="232">
        <f aca="true" t="shared" si="1" ref="C149:C157">SUM(D149:E149)</f>
        <v>468540</v>
      </c>
      <c r="D149" s="232">
        <f>SUM('[2]รวมปี'!$S$193:$S$196)</f>
        <v>468540</v>
      </c>
      <c r="E149" s="232"/>
    </row>
    <row r="150" spans="1:5" ht="21.75">
      <c r="A150" s="224" t="s">
        <v>580</v>
      </c>
      <c r="B150" s="232">
        <f>SUM('[2]รวมปี'!$C$199:$C$203)</f>
        <v>178450</v>
      </c>
      <c r="C150" s="232">
        <f t="shared" si="1"/>
        <v>150176.25</v>
      </c>
      <c r="D150" s="232">
        <f>SUM('[2]รวมปี'!$S$199:$S$203)</f>
        <v>150176.25</v>
      </c>
      <c r="E150" s="232"/>
    </row>
    <row r="151" spans="1:5" ht="21.75">
      <c r="A151" s="223" t="s">
        <v>581</v>
      </c>
      <c r="B151" s="232">
        <f>SUM('[2]รวมปี'!$C$205:$C$208)</f>
        <v>150000</v>
      </c>
      <c r="C151" s="232">
        <f t="shared" si="1"/>
        <v>21646.95</v>
      </c>
      <c r="D151" s="232">
        <f>SUM('[2]รวมปี'!$S$205:$S$208)</f>
        <v>21646.95</v>
      </c>
      <c r="E151" s="232"/>
    </row>
    <row r="152" spans="1:5" ht="21.75">
      <c r="A152" s="224" t="s">
        <v>582</v>
      </c>
      <c r="B152" s="232">
        <f>SUM('[2]รวมปี'!$C$210:$C$213)</f>
        <v>95000</v>
      </c>
      <c r="C152" s="232">
        <f>SUM(D152:E152)</f>
        <v>88448</v>
      </c>
      <c r="D152" s="232">
        <f>SUM('[2]รวมปี'!$S$210:$S$213)</f>
        <v>88448</v>
      </c>
      <c r="E152" s="232"/>
    </row>
    <row r="153" spans="1:5" ht="21.75">
      <c r="A153" s="223" t="s">
        <v>583</v>
      </c>
      <c r="B153" s="232"/>
      <c r="C153" s="232"/>
      <c r="D153" s="232"/>
      <c r="E153" s="232"/>
    </row>
    <row r="154" spans="1:5" ht="21.75">
      <c r="A154" s="224" t="s">
        <v>586</v>
      </c>
      <c r="B154" s="232"/>
      <c r="C154" s="232"/>
      <c r="D154" s="232"/>
      <c r="E154" s="232"/>
    </row>
    <row r="155" spans="1:5" ht="21.75">
      <c r="A155" s="223" t="s">
        <v>379</v>
      </c>
      <c r="B155" s="232"/>
      <c r="C155" s="232"/>
      <c r="D155" s="232"/>
      <c r="E155" s="232"/>
    </row>
    <row r="156" spans="1:5" ht="21.75">
      <c r="A156" s="224" t="s">
        <v>584</v>
      </c>
      <c r="B156" s="232">
        <f>'[2]รวมปี'!$C$216</f>
        <v>5000</v>
      </c>
      <c r="C156" s="232">
        <f t="shared" si="1"/>
        <v>3950</v>
      </c>
      <c r="D156" s="232">
        <f>SUM('[2]รวมปี'!$S$216)</f>
        <v>3950</v>
      </c>
      <c r="E156" s="232"/>
    </row>
    <row r="157" spans="1:8" ht="21.75">
      <c r="A157" s="223" t="s">
        <v>585</v>
      </c>
      <c r="B157" s="232">
        <f>'[2]รวมปี'!$C$218</f>
        <v>30000</v>
      </c>
      <c r="C157" s="232">
        <f t="shared" si="1"/>
        <v>30000</v>
      </c>
      <c r="D157" s="233">
        <f>SUM('[2]รวมปี'!$S$218)</f>
        <v>30000</v>
      </c>
      <c r="E157" s="233"/>
      <c r="H157" s="234"/>
    </row>
    <row r="158" spans="1:6" ht="22.5" thickBot="1">
      <c r="A158" s="235" t="s">
        <v>608</v>
      </c>
      <c r="B158" s="236">
        <f>SUM(B147:B157)</f>
        <v>956810</v>
      </c>
      <c r="C158" s="236">
        <f>SUM(C147:C157)</f>
        <v>762761.2</v>
      </c>
      <c r="D158" s="236">
        <f>SUM(D147:D157)</f>
        <v>762761.2</v>
      </c>
      <c r="E158" s="236"/>
      <c r="F158" s="234"/>
    </row>
    <row r="159" spans="1:8" ht="22.5" thickTop="1">
      <c r="A159" s="237" t="s">
        <v>589</v>
      </c>
      <c r="B159" s="238"/>
      <c r="C159" s="238"/>
      <c r="H159" s="234"/>
    </row>
    <row r="160" spans="1:3" ht="21.75">
      <c r="A160" s="223" t="s">
        <v>602</v>
      </c>
      <c r="B160" s="232">
        <f>'[2]รวมปี'!$C$321</f>
        <v>210000</v>
      </c>
      <c r="C160" s="232">
        <v>332513.55</v>
      </c>
    </row>
    <row r="161" spans="1:3" ht="21.75">
      <c r="A161" s="224" t="s">
        <v>603</v>
      </c>
      <c r="B161" s="232">
        <f>'[2]รวมปี'!$C$322</f>
        <v>36000</v>
      </c>
      <c r="C161" s="232">
        <v>38475.29</v>
      </c>
    </row>
    <row r="162" spans="1:3" ht="21.75">
      <c r="A162" s="223" t="s">
        <v>682</v>
      </c>
      <c r="B162" s="232">
        <f>'[2]รวมปี'!$C$324</f>
        <v>239000</v>
      </c>
      <c r="C162" s="232">
        <v>157069.47</v>
      </c>
    </row>
    <row r="163" spans="1:3" ht="21.75">
      <c r="A163" s="224" t="s">
        <v>683</v>
      </c>
      <c r="B163" s="232">
        <f>'[2]รวมปี'!$C$326</f>
        <v>116000</v>
      </c>
      <c r="C163" s="232">
        <v>112720</v>
      </c>
    </row>
    <row r="164" spans="1:3" ht="21.75">
      <c r="A164" s="223" t="s">
        <v>662</v>
      </c>
      <c r="B164" s="232">
        <f>'[2]รวมปี'!$C$328+'[2]รวมปี'!$C$323</f>
        <v>8935440</v>
      </c>
      <c r="C164" s="232">
        <v>11126735.9</v>
      </c>
    </row>
    <row r="165" spans="1:3" ht="21.75">
      <c r="A165" s="224" t="s">
        <v>663</v>
      </c>
      <c r="B165" s="232">
        <f>'[2]รวมปี'!$C$329</f>
        <v>5990000</v>
      </c>
      <c r="C165" s="240">
        <v>4635075</v>
      </c>
    </row>
    <row r="166" spans="1:3" ht="21.75">
      <c r="A166" s="223" t="s">
        <v>664</v>
      </c>
      <c r="B166" s="246">
        <v>0</v>
      </c>
      <c r="C166" s="241">
        <v>5092545</v>
      </c>
    </row>
    <row r="167" spans="1:5" s="244" customFormat="1" ht="21.75" thickBot="1">
      <c r="A167" s="245" t="s">
        <v>610</v>
      </c>
      <c r="B167" s="242">
        <f>SUM(B160:B166)</f>
        <v>15526440</v>
      </c>
      <c r="C167" s="242">
        <f>SUM(C160:C166)</f>
        <v>21495134.21</v>
      </c>
      <c r="D167" s="243"/>
      <c r="E167" s="243"/>
    </row>
    <row r="168" ht="22.5" thickTop="1"/>
    <row r="171" spans="1:3" ht="21.75">
      <c r="A171" s="225" t="s">
        <v>470</v>
      </c>
      <c r="C171" s="277" t="s">
        <v>469</v>
      </c>
    </row>
    <row r="172" spans="1:4" ht="21.75">
      <c r="A172" s="225" t="s">
        <v>471</v>
      </c>
      <c r="D172" s="239" t="s">
        <v>473</v>
      </c>
    </row>
    <row r="173" spans="1:3" ht="21.75">
      <c r="A173" s="225" t="s">
        <v>472</v>
      </c>
      <c r="B173" s="278" t="s">
        <v>468</v>
      </c>
      <c r="C173" s="239" t="s">
        <v>475</v>
      </c>
    </row>
    <row r="176" spans="1:5" ht="21.75">
      <c r="A176" s="317" t="s">
        <v>502</v>
      </c>
      <c r="B176" s="317"/>
      <c r="C176" s="317"/>
      <c r="D176" s="317"/>
      <c r="E176" s="317"/>
    </row>
    <row r="177" spans="1:5" ht="21.75">
      <c r="A177" s="317" t="s">
        <v>671</v>
      </c>
      <c r="B177" s="317"/>
      <c r="C177" s="317"/>
      <c r="D177" s="317"/>
      <c r="E177" s="317"/>
    </row>
    <row r="178" spans="1:5" ht="21.75">
      <c r="A178" s="317" t="s">
        <v>667</v>
      </c>
      <c r="B178" s="317"/>
      <c r="C178" s="317"/>
      <c r="D178" s="317"/>
      <c r="E178" s="317"/>
    </row>
    <row r="179" spans="1:5" s="229" customFormat="1" ht="65.25">
      <c r="A179" s="226" t="s">
        <v>570</v>
      </c>
      <c r="B179" s="227" t="s">
        <v>594</v>
      </c>
      <c r="C179" s="227" t="s">
        <v>604</v>
      </c>
      <c r="D179" s="227" t="s">
        <v>605</v>
      </c>
      <c r="E179" s="228" t="s">
        <v>672</v>
      </c>
    </row>
    <row r="180" spans="1:5" ht="21.75">
      <c r="A180" s="230" t="s">
        <v>607</v>
      </c>
      <c r="B180" s="231"/>
      <c r="C180" s="231"/>
      <c r="D180" s="231"/>
      <c r="E180" s="231"/>
    </row>
    <row r="181" spans="1:5" ht="21.75">
      <c r="A181" s="223" t="s">
        <v>578</v>
      </c>
      <c r="B181" s="232"/>
      <c r="C181" s="232"/>
      <c r="D181" s="232"/>
      <c r="E181" s="232"/>
    </row>
    <row r="182" spans="1:5" ht="21.75">
      <c r="A182" s="224" t="s">
        <v>442</v>
      </c>
      <c r="B182" s="232"/>
      <c r="C182" s="232"/>
      <c r="D182" s="232"/>
      <c r="E182" s="232"/>
    </row>
    <row r="183" spans="1:5" ht="21.75">
      <c r="A183" s="223" t="s">
        <v>444</v>
      </c>
      <c r="B183" s="232"/>
      <c r="C183" s="232"/>
      <c r="D183" s="232"/>
      <c r="E183" s="232"/>
    </row>
    <row r="184" spans="1:5" ht="21.75">
      <c r="A184" s="224" t="s">
        <v>580</v>
      </c>
      <c r="B184" s="232"/>
      <c r="C184" s="232"/>
      <c r="D184" s="232"/>
      <c r="E184" s="232"/>
    </row>
    <row r="185" spans="1:5" ht="21.75">
      <c r="A185" s="223" t="s">
        <v>581</v>
      </c>
      <c r="B185" s="232">
        <f>'[2]รวมปี'!$C$224</f>
        <v>110000</v>
      </c>
      <c r="C185" s="232">
        <f>SUM(D185:E185)</f>
        <v>110000</v>
      </c>
      <c r="D185" s="232"/>
      <c r="E185" s="232">
        <f>SUM('[2]รวมปี'!$S$224)</f>
        <v>110000</v>
      </c>
    </row>
    <row r="186" spans="1:5" ht="21.75">
      <c r="A186" s="224" t="s">
        <v>582</v>
      </c>
      <c r="B186" s="232"/>
      <c r="C186" s="232"/>
      <c r="D186" s="232"/>
      <c r="E186" s="232"/>
    </row>
    <row r="187" spans="1:5" ht="21.75">
      <c r="A187" s="223" t="s">
        <v>583</v>
      </c>
      <c r="B187" s="232"/>
      <c r="C187" s="232"/>
      <c r="D187" s="232"/>
      <c r="E187" s="232"/>
    </row>
    <row r="188" spans="1:5" ht="21.75">
      <c r="A188" s="224" t="s">
        <v>586</v>
      </c>
      <c r="B188" s="232">
        <f>SUM('[2]รวมปี'!$C$227:$C$231)</f>
        <v>230000</v>
      </c>
      <c r="C188" s="232">
        <f>SUM(D188:E188)</f>
        <v>210000</v>
      </c>
      <c r="D188" s="232"/>
      <c r="E188" s="232">
        <f>SUM('[2]รวมปี'!$S$227:$S$231)</f>
        <v>210000</v>
      </c>
    </row>
    <row r="189" spans="1:5" ht="21.75">
      <c r="A189" s="223" t="s">
        <v>379</v>
      </c>
      <c r="B189" s="232"/>
      <c r="C189" s="232"/>
      <c r="D189" s="232"/>
      <c r="E189" s="232"/>
    </row>
    <row r="190" spans="1:5" ht="21.75">
      <c r="A190" s="224" t="s">
        <v>584</v>
      </c>
      <c r="B190" s="232"/>
      <c r="C190" s="232"/>
      <c r="D190" s="232"/>
      <c r="E190" s="232"/>
    </row>
    <row r="191" spans="1:8" ht="21.75">
      <c r="A191" s="223" t="s">
        <v>585</v>
      </c>
      <c r="B191" s="232"/>
      <c r="C191" s="232"/>
      <c r="D191" s="233"/>
      <c r="E191" s="233"/>
      <c r="H191" s="234"/>
    </row>
    <row r="192" spans="1:6" ht="22.5" thickBot="1">
      <c r="A192" s="235" t="s">
        <v>608</v>
      </c>
      <c r="B192" s="236">
        <f>SUM(B181:B191)</f>
        <v>340000</v>
      </c>
      <c r="C192" s="236">
        <f>SUM(C181:C191)</f>
        <v>320000</v>
      </c>
      <c r="D192" s="236">
        <f>SUM(D181:D191)</f>
        <v>0</v>
      </c>
      <c r="E192" s="236">
        <f>SUM(E185:E191)</f>
        <v>320000</v>
      </c>
      <c r="F192" s="234"/>
    </row>
    <row r="193" spans="1:8" ht="22.5" thickTop="1">
      <c r="A193" s="237" t="s">
        <v>589</v>
      </c>
      <c r="B193" s="238"/>
      <c r="C193" s="238"/>
      <c r="H193" s="234"/>
    </row>
    <row r="194" spans="1:3" ht="21.75">
      <c r="A194" s="223" t="s">
        <v>602</v>
      </c>
      <c r="B194" s="232">
        <f>'[2]รวมปี'!$C$321</f>
        <v>210000</v>
      </c>
      <c r="C194" s="232">
        <v>332513.55</v>
      </c>
    </row>
    <row r="195" spans="1:3" ht="21.75">
      <c r="A195" s="224" t="s">
        <v>603</v>
      </c>
      <c r="B195" s="232">
        <f>'[2]รวมปี'!$C$322</f>
        <v>36000</v>
      </c>
      <c r="C195" s="232">
        <v>38475.29</v>
      </c>
    </row>
    <row r="196" spans="1:3" ht="21.75">
      <c r="A196" s="223" t="s">
        <v>682</v>
      </c>
      <c r="B196" s="232">
        <f>'[2]รวมปี'!$C$324</f>
        <v>239000</v>
      </c>
      <c r="C196" s="232">
        <v>157069.47</v>
      </c>
    </row>
    <row r="197" spans="1:3" ht="21.75">
      <c r="A197" s="224" t="s">
        <v>683</v>
      </c>
      <c r="B197" s="232">
        <f>'[2]รวมปี'!$C$326</f>
        <v>116000</v>
      </c>
      <c r="C197" s="232">
        <v>112720</v>
      </c>
    </row>
    <row r="198" spans="1:3" ht="21.75">
      <c r="A198" s="223" t="s">
        <v>662</v>
      </c>
      <c r="B198" s="232">
        <f>'[2]รวมปี'!$C$328+'[2]รวมปี'!$C$323</f>
        <v>8935440</v>
      </c>
      <c r="C198" s="232">
        <v>11126735.9</v>
      </c>
    </row>
    <row r="199" spans="1:3" ht="21.75">
      <c r="A199" s="224" t="s">
        <v>663</v>
      </c>
      <c r="B199" s="232">
        <f>'[2]รวมปี'!$C$329</f>
        <v>5990000</v>
      </c>
      <c r="C199" s="240">
        <v>4635075</v>
      </c>
    </row>
    <row r="200" spans="1:3" ht="21.75">
      <c r="A200" s="223" t="s">
        <v>664</v>
      </c>
      <c r="B200" s="246">
        <v>0</v>
      </c>
      <c r="C200" s="241">
        <v>5092545</v>
      </c>
    </row>
    <row r="201" spans="1:5" s="244" customFormat="1" ht="21.75" thickBot="1">
      <c r="A201" s="245" t="s">
        <v>610</v>
      </c>
      <c r="B201" s="242">
        <f>SUM(B194:B200)</f>
        <v>15526440</v>
      </c>
      <c r="C201" s="242">
        <f>SUM(C194:C200)</f>
        <v>21495134.21</v>
      </c>
      <c r="D201" s="243"/>
      <c r="E201" s="243"/>
    </row>
    <row r="202" ht="22.5" thickTop="1"/>
    <row r="205" spans="1:3" ht="21.75">
      <c r="A205" s="225" t="s">
        <v>470</v>
      </c>
      <c r="C205" s="277" t="s">
        <v>469</v>
      </c>
    </row>
    <row r="206" spans="1:4" ht="21.75">
      <c r="A206" s="225" t="s">
        <v>471</v>
      </c>
      <c r="D206" s="239" t="s">
        <v>473</v>
      </c>
    </row>
    <row r="207" spans="1:3" ht="21.75">
      <c r="A207" s="225" t="s">
        <v>472</v>
      </c>
      <c r="B207" s="278" t="s">
        <v>468</v>
      </c>
      <c r="C207" s="239" t="s">
        <v>476</v>
      </c>
    </row>
    <row r="210" spans="1:5" ht="21.75">
      <c r="A210" s="317" t="s">
        <v>502</v>
      </c>
      <c r="B210" s="317"/>
      <c r="C210" s="317"/>
      <c r="D210" s="317"/>
      <c r="E210" s="317"/>
    </row>
    <row r="211" spans="1:5" ht="21.75">
      <c r="A211" s="317" t="s">
        <v>673</v>
      </c>
      <c r="B211" s="317"/>
      <c r="C211" s="317"/>
      <c r="D211" s="317"/>
      <c r="E211" s="317"/>
    </row>
    <row r="212" spans="1:5" ht="21.75">
      <c r="A212" s="317" t="s">
        <v>661</v>
      </c>
      <c r="B212" s="317"/>
      <c r="C212" s="317"/>
      <c r="D212" s="317"/>
      <c r="E212" s="317"/>
    </row>
    <row r="213" spans="1:5" s="229" customFormat="1" ht="65.25">
      <c r="A213" s="226" t="s">
        <v>570</v>
      </c>
      <c r="B213" s="227" t="s">
        <v>594</v>
      </c>
      <c r="C213" s="227" t="s">
        <v>604</v>
      </c>
      <c r="D213" s="228" t="s">
        <v>674</v>
      </c>
      <c r="E213" s="228" t="s">
        <v>675</v>
      </c>
    </row>
    <row r="214" spans="1:5" ht="21.75">
      <c r="A214" s="230" t="s">
        <v>607</v>
      </c>
      <c r="B214" s="231"/>
      <c r="C214" s="231"/>
      <c r="D214" s="231"/>
      <c r="E214" s="231"/>
    </row>
    <row r="215" spans="1:5" ht="21.75">
      <c r="A215" s="223" t="s">
        <v>578</v>
      </c>
      <c r="B215" s="232"/>
      <c r="C215" s="232"/>
      <c r="D215" s="232"/>
      <c r="E215" s="232"/>
    </row>
    <row r="216" spans="1:5" ht="21.75">
      <c r="A216" s="224" t="s">
        <v>442</v>
      </c>
      <c r="B216" s="232"/>
      <c r="C216" s="232"/>
      <c r="D216" s="232"/>
      <c r="E216" s="232"/>
    </row>
    <row r="217" spans="1:5" ht="21.75">
      <c r="A217" s="223" t="s">
        <v>444</v>
      </c>
      <c r="B217" s="232"/>
      <c r="C217" s="232"/>
      <c r="D217" s="232"/>
      <c r="E217" s="232"/>
    </row>
    <row r="218" spans="1:5" ht="21.75">
      <c r="A218" s="224" t="s">
        <v>580</v>
      </c>
      <c r="B218" s="232"/>
      <c r="C218" s="232"/>
      <c r="D218" s="232"/>
      <c r="E218" s="232"/>
    </row>
    <row r="219" spans="1:5" ht="21.75">
      <c r="A219" s="223" t="s">
        <v>581</v>
      </c>
      <c r="B219" s="232"/>
      <c r="C219" s="232"/>
      <c r="D219" s="232"/>
      <c r="E219" s="232"/>
    </row>
    <row r="220" spans="1:5" ht="21.75">
      <c r="A220" s="224" t="s">
        <v>582</v>
      </c>
      <c r="B220" s="232">
        <f>'[2]รวมปี'!$C$236</f>
        <v>60000</v>
      </c>
      <c r="C220" s="232">
        <f>SUM(D220:E220)</f>
        <v>0</v>
      </c>
      <c r="D220" s="232">
        <f>'[2]รวมปี'!$S$236</f>
        <v>0</v>
      </c>
      <c r="E220" s="232">
        <v>0</v>
      </c>
    </row>
    <row r="221" spans="1:5" ht="21.75">
      <c r="A221" s="223" t="s">
        <v>583</v>
      </c>
      <c r="B221" s="232"/>
      <c r="C221" s="232"/>
      <c r="D221" s="232"/>
      <c r="E221" s="232"/>
    </row>
    <row r="222" spans="1:5" ht="21.75">
      <c r="A222" s="224" t="s">
        <v>586</v>
      </c>
      <c r="B222" s="232">
        <f>SUM('[2]รวมปี'!$C$240:$C$266)</f>
        <v>466200</v>
      </c>
      <c r="C222" s="232">
        <f>SUM(D222:E222)</f>
        <v>241000</v>
      </c>
      <c r="D222" s="232">
        <f>SUM('[2]รวมปี'!$S$240:$S$245)</f>
        <v>8000</v>
      </c>
      <c r="E222" s="232">
        <f>SUM('[2]รวมปี'!$S$250:$S$266)</f>
        <v>233000</v>
      </c>
    </row>
    <row r="223" spans="1:5" ht="21.75">
      <c r="A223" s="223" t="s">
        <v>379</v>
      </c>
      <c r="B223" s="232"/>
      <c r="C223" s="232"/>
      <c r="D223" s="232"/>
      <c r="E223" s="232"/>
    </row>
    <row r="224" spans="1:5" ht="21.75">
      <c r="A224" s="224" t="s">
        <v>584</v>
      </c>
      <c r="B224" s="232"/>
      <c r="C224" s="232"/>
      <c r="D224" s="232"/>
      <c r="E224" s="232"/>
    </row>
    <row r="225" spans="1:8" ht="21.75">
      <c r="A225" s="223" t="s">
        <v>585</v>
      </c>
      <c r="B225" s="232"/>
      <c r="C225" s="232"/>
      <c r="D225" s="233"/>
      <c r="E225" s="233"/>
      <c r="H225" s="234"/>
    </row>
    <row r="226" spans="1:6" ht="22.5" thickBot="1">
      <c r="A226" s="235" t="s">
        <v>608</v>
      </c>
      <c r="B226" s="236">
        <f>SUM(B215:B225)</f>
        <v>526200</v>
      </c>
      <c r="C226" s="236">
        <f>SUM(C215:C225)</f>
        <v>241000</v>
      </c>
      <c r="D226" s="236">
        <f>SUM(D215:D225)</f>
        <v>8000</v>
      </c>
      <c r="E226" s="236">
        <f>SUM(E219:E225)</f>
        <v>233000</v>
      </c>
      <c r="F226" s="234"/>
    </row>
    <row r="227" spans="1:8" ht="22.5" thickTop="1">
      <c r="A227" s="237" t="s">
        <v>589</v>
      </c>
      <c r="B227" s="238"/>
      <c r="C227" s="238"/>
      <c r="H227" s="234"/>
    </row>
    <row r="228" spans="1:3" ht="21.75">
      <c r="A228" s="223" t="s">
        <v>602</v>
      </c>
      <c r="B228" s="232">
        <f>'[2]รวมปี'!$C$321</f>
        <v>210000</v>
      </c>
      <c r="C228" s="232">
        <v>332513.55</v>
      </c>
    </row>
    <row r="229" spans="1:3" ht="21.75">
      <c r="A229" s="224" t="s">
        <v>603</v>
      </c>
      <c r="B229" s="232">
        <f>'[2]รวมปี'!$C$322</f>
        <v>36000</v>
      </c>
      <c r="C229" s="232">
        <v>38475.29</v>
      </c>
    </row>
    <row r="230" spans="1:3" ht="21.75">
      <c r="A230" s="223" t="s">
        <v>682</v>
      </c>
      <c r="B230" s="232">
        <f>'[2]รวมปี'!$C$324</f>
        <v>239000</v>
      </c>
      <c r="C230" s="232">
        <v>157069.47</v>
      </c>
    </row>
    <row r="231" spans="1:3" ht="21.75">
      <c r="A231" s="224" t="s">
        <v>683</v>
      </c>
      <c r="B231" s="232">
        <f>'[2]รวมปี'!$C$326</f>
        <v>116000</v>
      </c>
      <c r="C231" s="232">
        <v>112720</v>
      </c>
    </row>
    <row r="232" spans="1:3" ht="21.75">
      <c r="A232" s="223" t="s">
        <v>662</v>
      </c>
      <c r="B232" s="232">
        <f>'[2]รวมปี'!$C$328+'[2]รวมปี'!$C$323</f>
        <v>8935440</v>
      </c>
      <c r="C232" s="232">
        <v>11126735.9</v>
      </c>
    </row>
    <row r="233" spans="1:3" ht="21.75">
      <c r="A233" s="224" t="s">
        <v>663</v>
      </c>
      <c r="B233" s="232">
        <f>'[2]รวมปี'!$C$329</f>
        <v>5990000</v>
      </c>
      <c r="C233" s="232">
        <v>4635075</v>
      </c>
    </row>
    <row r="234" spans="1:3" ht="21.75">
      <c r="A234" s="223" t="s">
        <v>664</v>
      </c>
      <c r="B234" s="241">
        <v>0</v>
      </c>
      <c r="C234" s="241">
        <v>5092545</v>
      </c>
    </row>
    <row r="235" spans="1:5" s="244" customFormat="1" ht="21.75" thickBot="1">
      <c r="A235" s="245" t="s">
        <v>610</v>
      </c>
      <c r="B235" s="242">
        <f>SUM(B228:B234)</f>
        <v>15526440</v>
      </c>
      <c r="C235" s="242">
        <f>SUM(C228:C234)</f>
        <v>21495134.21</v>
      </c>
      <c r="D235" s="243"/>
      <c r="E235" s="243"/>
    </row>
    <row r="236" ht="22.5" thickTop="1"/>
    <row r="239" spans="1:3" ht="21.75">
      <c r="A239" s="225" t="s">
        <v>470</v>
      </c>
      <c r="C239" s="277" t="s">
        <v>469</v>
      </c>
    </row>
    <row r="240" spans="1:4" ht="21.75">
      <c r="A240" s="225" t="s">
        <v>471</v>
      </c>
      <c r="D240" s="239" t="s">
        <v>473</v>
      </c>
    </row>
    <row r="241" spans="1:3" ht="21.75">
      <c r="A241" s="225" t="s">
        <v>472</v>
      </c>
      <c r="B241" s="278" t="s">
        <v>468</v>
      </c>
      <c r="C241" s="239" t="s">
        <v>476</v>
      </c>
    </row>
    <row r="244" spans="1:5" ht="21.75">
      <c r="A244" s="317" t="s">
        <v>502</v>
      </c>
      <c r="B244" s="317"/>
      <c r="C244" s="317"/>
      <c r="D244" s="317"/>
      <c r="E244" s="317"/>
    </row>
    <row r="245" spans="1:5" ht="21.75">
      <c r="A245" s="317" t="s">
        <v>676</v>
      </c>
      <c r="B245" s="317"/>
      <c r="C245" s="317"/>
      <c r="D245" s="317"/>
      <c r="E245" s="317"/>
    </row>
    <row r="246" spans="1:5" ht="21.75">
      <c r="A246" s="317" t="s">
        <v>667</v>
      </c>
      <c r="B246" s="317"/>
      <c r="C246" s="317"/>
      <c r="D246" s="317"/>
      <c r="E246" s="317"/>
    </row>
    <row r="247" spans="1:5" s="229" customFormat="1" ht="65.25">
      <c r="A247" s="226" t="s">
        <v>570</v>
      </c>
      <c r="B247" s="227" t="s">
        <v>594</v>
      </c>
      <c r="C247" s="227" t="s">
        <v>604</v>
      </c>
      <c r="D247" s="228" t="s">
        <v>614</v>
      </c>
      <c r="E247" s="228" t="s">
        <v>615</v>
      </c>
    </row>
    <row r="248" spans="1:5" ht="21.75">
      <c r="A248" s="230" t="s">
        <v>607</v>
      </c>
      <c r="B248" s="231"/>
      <c r="C248" s="231"/>
      <c r="D248" s="231"/>
      <c r="E248" s="231"/>
    </row>
    <row r="249" spans="1:5" ht="21.75">
      <c r="A249" s="223" t="s">
        <v>578</v>
      </c>
      <c r="B249" s="232"/>
      <c r="C249" s="232"/>
      <c r="D249" s="232"/>
      <c r="E249" s="232"/>
    </row>
    <row r="250" spans="1:5" ht="21.75">
      <c r="A250" s="224" t="s">
        <v>442</v>
      </c>
      <c r="B250" s="232"/>
      <c r="C250" s="232"/>
      <c r="D250" s="232"/>
      <c r="E250" s="232"/>
    </row>
    <row r="251" spans="1:5" ht="21.75">
      <c r="A251" s="223" t="s">
        <v>444</v>
      </c>
      <c r="B251" s="232"/>
      <c r="C251" s="232"/>
      <c r="D251" s="232"/>
      <c r="E251" s="232"/>
    </row>
    <row r="252" spans="1:5" ht="21.75">
      <c r="A252" s="224" t="s">
        <v>580</v>
      </c>
      <c r="B252" s="232"/>
      <c r="C252" s="232"/>
      <c r="D252" s="232"/>
      <c r="E252" s="232"/>
    </row>
    <row r="253" spans="1:5" ht="21.75">
      <c r="A253" s="223" t="s">
        <v>581</v>
      </c>
      <c r="B253" s="232">
        <f>SUM('[2]รวมปี'!$C$273:$C$275)</f>
        <v>110000</v>
      </c>
      <c r="C253" s="232">
        <f>SUM(D253:E253)</f>
        <v>96366</v>
      </c>
      <c r="D253" s="232">
        <f>SUM('[2]รวมปี'!$S$273:$S$275)</f>
        <v>96366</v>
      </c>
      <c r="E253" s="232"/>
    </row>
    <row r="254" spans="1:5" ht="21.75">
      <c r="A254" s="224" t="s">
        <v>582</v>
      </c>
      <c r="B254" s="232">
        <f>'[2]รวมปี'!$C$277</f>
        <v>10000</v>
      </c>
      <c r="C254" s="232">
        <f>SUM(D254:E254)</f>
        <v>0</v>
      </c>
      <c r="D254" s="232">
        <f>'[2]รวมปี'!$S$277</f>
        <v>0</v>
      </c>
      <c r="E254" s="232"/>
    </row>
    <row r="255" spans="1:5" ht="21.75">
      <c r="A255" s="223" t="s">
        <v>583</v>
      </c>
      <c r="B255" s="232"/>
      <c r="C255" s="232"/>
      <c r="D255" s="232"/>
      <c r="E255" s="232"/>
    </row>
    <row r="256" spans="1:5" ht="21.75">
      <c r="A256" s="224" t="s">
        <v>586</v>
      </c>
      <c r="B256" s="232"/>
      <c r="C256" s="232"/>
      <c r="D256" s="232"/>
      <c r="E256" s="232"/>
    </row>
    <row r="257" spans="1:5" ht="21.75">
      <c r="A257" s="223" t="s">
        <v>379</v>
      </c>
      <c r="B257" s="232"/>
      <c r="C257" s="232"/>
      <c r="D257" s="232"/>
      <c r="E257" s="232"/>
    </row>
    <row r="258" spans="1:5" ht="21.75">
      <c r="A258" s="224" t="s">
        <v>584</v>
      </c>
      <c r="B258" s="232"/>
      <c r="C258" s="232"/>
      <c r="D258" s="232"/>
      <c r="E258" s="232"/>
    </row>
    <row r="259" spans="1:8" ht="21.75">
      <c r="A259" s="223" t="s">
        <v>585</v>
      </c>
      <c r="B259" s="232"/>
      <c r="C259" s="232"/>
      <c r="D259" s="233"/>
      <c r="E259" s="233"/>
      <c r="H259" s="234"/>
    </row>
    <row r="260" spans="1:6" ht="22.5" thickBot="1">
      <c r="A260" s="235" t="s">
        <v>608</v>
      </c>
      <c r="B260" s="236">
        <f>SUM(B249:B259)</f>
        <v>120000</v>
      </c>
      <c r="C260" s="236">
        <f>SUM(C249:C259)</f>
        <v>96366</v>
      </c>
      <c r="D260" s="236">
        <f>SUM(D249:D259)</f>
        <v>96366</v>
      </c>
      <c r="E260" s="236">
        <f>SUM(E253:E259)</f>
        <v>0</v>
      </c>
      <c r="F260" s="234"/>
    </row>
    <row r="261" spans="1:8" ht="22.5" thickTop="1">
      <c r="A261" s="237" t="s">
        <v>589</v>
      </c>
      <c r="B261" s="238"/>
      <c r="C261" s="238"/>
      <c r="H261" s="234"/>
    </row>
    <row r="262" spans="1:3" ht="21.75">
      <c r="A262" s="223" t="s">
        <v>602</v>
      </c>
      <c r="B262" s="232">
        <f>'[2]รวมปี'!$C$321</f>
        <v>210000</v>
      </c>
      <c r="C262" s="232">
        <v>332513.55</v>
      </c>
    </row>
    <row r="263" spans="1:3" ht="21.75">
      <c r="A263" s="224" t="s">
        <v>603</v>
      </c>
      <c r="B263" s="232">
        <f>'[2]รวมปี'!$C$322</f>
        <v>36000</v>
      </c>
      <c r="C263" s="232">
        <v>38475.29</v>
      </c>
    </row>
    <row r="264" spans="1:3" ht="21.75">
      <c r="A264" s="223" t="s">
        <v>682</v>
      </c>
      <c r="B264" s="232">
        <f>'[2]รวมปี'!$C$324</f>
        <v>239000</v>
      </c>
      <c r="C264" s="232">
        <v>157069.47</v>
      </c>
    </row>
    <row r="265" spans="1:3" ht="21.75">
      <c r="A265" s="224" t="s">
        <v>683</v>
      </c>
      <c r="B265" s="232">
        <f>'[2]รวมปี'!$C$326</f>
        <v>116000</v>
      </c>
      <c r="C265" s="232">
        <v>112720</v>
      </c>
    </row>
    <row r="266" spans="1:3" ht="21.75">
      <c r="A266" s="223" t="s">
        <v>662</v>
      </c>
      <c r="B266" s="232">
        <f>'[2]รวมปี'!$C$328+'[2]รวมปี'!$C$323</f>
        <v>8935440</v>
      </c>
      <c r="C266" s="232">
        <v>11126735.9</v>
      </c>
    </row>
    <row r="267" spans="1:3" ht="21.75">
      <c r="A267" s="224" t="s">
        <v>663</v>
      </c>
      <c r="B267" s="232">
        <f>'[2]รวมปี'!$C$329</f>
        <v>5990000</v>
      </c>
      <c r="C267" s="232">
        <v>4635075</v>
      </c>
    </row>
    <row r="268" spans="1:3" ht="21.75">
      <c r="A268" s="223" t="s">
        <v>664</v>
      </c>
      <c r="B268" s="246">
        <v>0</v>
      </c>
      <c r="C268" s="246">
        <v>5092545</v>
      </c>
    </row>
    <row r="269" spans="1:5" s="244" customFormat="1" ht="21.75" thickBot="1">
      <c r="A269" s="245" t="s">
        <v>610</v>
      </c>
      <c r="B269" s="242">
        <f>SUM(B262:B268)</f>
        <v>15526440</v>
      </c>
      <c r="C269" s="242">
        <f>SUM(C262:C268)</f>
        <v>21495134.21</v>
      </c>
      <c r="D269" s="243"/>
      <c r="E269" s="243"/>
    </row>
    <row r="270" ht="22.5" thickTop="1"/>
    <row r="273" spans="1:3" ht="21.75">
      <c r="A273" s="225" t="s">
        <v>470</v>
      </c>
      <c r="C273" s="277" t="s">
        <v>469</v>
      </c>
    </row>
    <row r="274" spans="1:4" ht="21.75">
      <c r="A274" s="225" t="s">
        <v>471</v>
      </c>
      <c r="D274" s="239" t="s">
        <v>473</v>
      </c>
    </row>
    <row r="275" spans="1:3" ht="21.75">
      <c r="A275" s="225" t="s">
        <v>472</v>
      </c>
      <c r="B275" s="278" t="s">
        <v>468</v>
      </c>
      <c r="C275" s="239" t="s">
        <v>474</v>
      </c>
    </row>
    <row r="278" spans="1:5" ht="21.75">
      <c r="A278" s="317" t="s">
        <v>502</v>
      </c>
      <c r="B278" s="317"/>
      <c r="C278" s="317"/>
      <c r="D278" s="317"/>
      <c r="E278" s="317"/>
    </row>
    <row r="279" spans="1:5" ht="21.75">
      <c r="A279" s="317" t="s">
        <v>677</v>
      </c>
      <c r="B279" s="317"/>
      <c r="C279" s="317"/>
      <c r="D279" s="317"/>
      <c r="E279" s="317"/>
    </row>
    <row r="280" spans="1:5" ht="21.75">
      <c r="A280" s="317" t="s">
        <v>667</v>
      </c>
      <c r="B280" s="317"/>
      <c r="C280" s="317"/>
      <c r="D280" s="317"/>
      <c r="E280" s="317"/>
    </row>
    <row r="281" spans="1:5" s="229" customFormat="1" ht="21.75">
      <c r="A281" s="226" t="s">
        <v>570</v>
      </c>
      <c r="B281" s="227" t="s">
        <v>594</v>
      </c>
      <c r="C281" s="227" t="s">
        <v>604</v>
      </c>
      <c r="D281" s="228" t="s">
        <v>578</v>
      </c>
      <c r="E281" s="228"/>
    </row>
    <row r="282" spans="1:5" ht="21.75">
      <c r="A282" s="230" t="s">
        <v>607</v>
      </c>
      <c r="B282" s="231"/>
      <c r="C282" s="231"/>
      <c r="D282" s="231"/>
      <c r="E282" s="231"/>
    </row>
    <row r="283" spans="1:5" ht="21.75">
      <c r="A283" s="223" t="s">
        <v>578</v>
      </c>
      <c r="B283" s="232">
        <f>SUM('[2]รวมปี'!$C$281:$C$289)</f>
        <v>2585760</v>
      </c>
      <c r="C283" s="232">
        <f>D283+E283</f>
        <v>2321532.4</v>
      </c>
      <c r="D283" s="232">
        <f>SUM('[2]รวมปี'!$S$281:$S$289)</f>
        <v>2321532.4</v>
      </c>
      <c r="E283" s="232"/>
    </row>
    <row r="284" spans="1:5" ht="21.75">
      <c r="A284" s="224" t="s">
        <v>442</v>
      </c>
      <c r="B284" s="232"/>
      <c r="C284" s="232"/>
      <c r="D284" s="232"/>
      <c r="E284" s="232"/>
    </row>
    <row r="285" spans="1:5" ht="21.75">
      <c r="A285" s="223" t="s">
        <v>444</v>
      </c>
      <c r="B285" s="232"/>
      <c r="C285" s="232"/>
      <c r="D285" s="232"/>
      <c r="E285" s="232"/>
    </row>
    <row r="286" spans="1:5" ht="21.75">
      <c r="A286" s="224" t="s">
        <v>580</v>
      </c>
      <c r="B286" s="232"/>
      <c r="C286" s="232"/>
      <c r="D286" s="232"/>
      <c r="E286" s="232"/>
    </row>
    <row r="287" spans="1:5" ht="21.75">
      <c r="A287" s="223" t="s">
        <v>581</v>
      </c>
      <c r="B287" s="232"/>
      <c r="C287" s="232"/>
      <c r="D287" s="232"/>
      <c r="E287" s="232"/>
    </row>
    <row r="288" spans="1:5" ht="21.75">
      <c r="A288" s="224" t="s">
        <v>582</v>
      </c>
      <c r="B288" s="232"/>
      <c r="C288" s="232"/>
      <c r="D288" s="232"/>
      <c r="E288" s="232"/>
    </row>
    <row r="289" spans="1:5" ht="21.75">
      <c r="A289" s="223" t="s">
        <v>583</v>
      </c>
      <c r="B289" s="232"/>
      <c r="C289" s="232"/>
      <c r="D289" s="232"/>
      <c r="E289" s="232"/>
    </row>
    <row r="290" spans="1:5" ht="21.75">
      <c r="A290" s="224" t="s">
        <v>586</v>
      </c>
      <c r="B290" s="232"/>
      <c r="C290" s="232"/>
      <c r="D290" s="232"/>
      <c r="E290" s="232"/>
    </row>
    <row r="291" spans="1:5" ht="21.75">
      <c r="A291" s="223" t="s">
        <v>379</v>
      </c>
      <c r="B291" s="232"/>
      <c r="C291" s="232"/>
      <c r="D291" s="232"/>
      <c r="E291" s="232"/>
    </row>
    <row r="292" spans="1:5" ht="21.75">
      <c r="A292" s="224" t="s">
        <v>584</v>
      </c>
      <c r="B292" s="232"/>
      <c r="C292" s="232"/>
      <c r="D292" s="232"/>
      <c r="E292" s="232"/>
    </row>
    <row r="293" spans="1:8" ht="21.75">
      <c r="A293" s="223" t="s">
        <v>585</v>
      </c>
      <c r="B293" s="232"/>
      <c r="C293" s="232"/>
      <c r="D293" s="233"/>
      <c r="E293" s="233"/>
      <c r="H293" s="234"/>
    </row>
    <row r="294" spans="1:6" ht="22.5" thickBot="1">
      <c r="A294" s="235" t="s">
        <v>608</v>
      </c>
      <c r="B294" s="236">
        <f>SUM(B283:B293)</f>
        <v>2585760</v>
      </c>
      <c r="C294" s="236">
        <f>SUM(C283:C293)</f>
        <v>2321532.4</v>
      </c>
      <c r="D294" s="236">
        <f>SUM(D283:D293)</f>
        <v>2321532.4</v>
      </c>
      <c r="E294" s="236">
        <f>SUM(E287:E293)</f>
        <v>0</v>
      </c>
      <c r="F294" s="234"/>
    </row>
    <row r="295" spans="1:8" ht="22.5" thickTop="1">
      <c r="A295" s="237" t="s">
        <v>589</v>
      </c>
      <c r="B295" s="238"/>
      <c r="C295" s="238"/>
      <c r="H295" s="234"/>
    </row>
    <row r="296" spans="1:3" ht="21.75">
      <c r="A296" s="223" t="s">
        <v>602</v>
      </c>
      <c r="B296" s="232">
        <f>'[2]รวมปี'!$C$321</f>
        <v>210000</v>
      </c>
      <c r="C296" s="232">
        <v>332513.55</v>
      </c>
    </row>
    <row r="297" spans="1:3" ht="21.75">
      <c r="A297" s="224" t="s">
        <v>603</v>
      </c>
      <c r="B297" s="232">
        <f>'[2]รวมปี'!$C$322</f>
        <v>36000</v>
      </c>
      <c r="C297" s="232">
        <v>38475.29</v>
      </c>
    </row>
    <row r="298" spans="1:3" ht="21.75">
      <c r="A298" s="223" t="s">
        <v>682</v>
      </c>
      <c r="B298" s="232">
        <f>'[2]รวมปี'!$C$324</f>
        <v>239000</v>
      </c>
      <c r="C298" s="232">
        <v>157069.47</v>
      </c>
    </row>
    <row r="299" spans="1:3" ht="21.75">
      <c r="A299" s="224" t="s">
        <v>683</v>
      </c>
      <c r="B299" s="232">
        <f>'[2]รวมปี'!$C$326</f>
        <v>116000</v>
      </c>
      <c r="C299" s="232">
        <v>112720</v>
      </c>
    </row>
    <row r="300" spans="1:3" ht="21.75">
      <c r="A300" s="223" t="s">
        <v>662</v>
      </c>
      <c r="B300" s="232">
        <f>'[2]รวมปี'!$C$328+'[2]รวมปี'!$C$323</f>
        <v>8935440</v>
      </c>
      <c r="C300" s="232">
        <v>11126735.9</v>
      </c>
    </row>
    <row r="301" spans="1:3" ht="21.75">
      <c r="A301" s="224" t="s">
        <v>663</v>
      </c>
      <c r="B301" s="232">
        <f>'[2]รวมปี'!$C$329</f>
        <v>5990000</v>
      </c>
      <c r="C301" s="232">
        <v>4635075</v>
      </c>
    </row>
    <row r="302" spans="1:3" ht="21.75">
      <c r="A302" s="223" t="s">
        <v>664</v>
      </c>
      <c r="B302" s="246">
        <v>0</v>
      </c>
      <c r="C302" s="246">
        <v>5092545</v>
      </c>
    </row>
    <row r="303" spans="1:5" s="244" customFormat="1" ht="21.75" thickBot="1">
      <c r="A303" s="245" t="s">
        <v>610</v>
      </c>
      <c r="B303" s="242">
        <f>SUM(B296:B302)</f>
        <v>15526440</v>
      </c>
      <c r="C303" s="242">
        <f>SUM(C296:C302)</f>
        <v>21495134.21</v>
      </c>
      <c r="D303" s="243"/>
      <c r="E303" s="243"/>
    </row>
    <row r="304" ht="22.5" thickTop="1"/>
    <row r="307" spans="1:3" ht="21.75">
      <c r="A307" s="225" t="s">
        <v>470</v>
      </c>
      <c r="C307" s="277" t="s">
        <v>469</v>
      </c>
    </row>
    <row r="308" spans="1:4" ht="21.75">
      <c r="A308" s="225" t="s">
        <v>471</v>
      </c>
      <c r="D308" s="239" t="s">
        <v>473</v>
      </c>
    </row>
    <row r="309" spans="1:3" ht="21.75">
      <c r="A309" s="225" t="s">
        <v>472</v>
      </c>
      <c r="B309" s="278" t="s">
        <v>468</v>
      </c>
      <c r="C309" s="239" t="s">
        <v>474</v>
      </c>
    </row>
  </sheetData>
  <sheetProtection/>
  <mergeCells count="27">
    <mergeCell ref="A279:E279"/>
    <mergeCell ref="A280:E280"/>
    <mergeCell ref="A212:E212"/>
    <mergeCell ref="A244:E244"/>
    <mergeCell ref="A245:E245"/>
    <mergeCell ref="A246:E246"/>
    <mergeCell ref="A278:E278"/>
    <mergeCell ref="A177:E177"/>
    <mergeCell ref="A178:E178"/>
    <mergeCell ref="A210:E210"/>
    <mergeCell ref="A211:E211"/>
    <mergeCell ref="A142:E142"/>
    <mergeCell ref="A143:E143"/>
    <mergeCell ref="A144:E144"/>
    <mergeCell ref="A176:E176"/>
    <mergeCell ref="A74:E74"/>
    <mergeCell ref="A106:E106"/>
    <mergeCell ref="A107:E107"/>
    <mergeCell ref="A108:E108"/>
    <mergeCell ref="A37:E37"/>
    <mergeCell ref="A38:E38"/>
    <mergeCell ref="A72:E72"/>
    <mergeCell ref="A73:E73"/>
    <mergeCell ref="A1:E1"/>
    <mergeCell ref="A2:E2"/>
    <mergeCell ref="A3:E3"/>
    <mergeCell ref="A36:E36"/>
  </mergeCells>
  <printOptions/>
  <pageMargins left="0.7" right="0.21" top="0.6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SMCT</dc:creator>
  <cp:keywords/>
  <dc:description/>
  <cp:lastModifiedBy>admin</cp:lastModifiedBy>
  <cp:lastPrinted>2011-01-12T08:33:05Z</cp:lastPrinted>
  <dcterms:created xsi:type="dcterms:W3CDTF">2005-10-06T01:43:13Z</dcterms:created>
  <dcterms:modified xsi:type="dcterms:W3CDTF">2011-06-24T04:45:47Z</dcterms:modified>
  <cp:category/>
  <cp:version/>
  <cp:contentType/>
  <cp:contentStatus/>
</cp:coreProperties>
</file>